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C:\Users\Theodore\Google Drive\06-Lentran Solutions\BD &amp; Marketing\New Website\Resources\Tutorials\003_Multi-asset modelling\"/>
    </mc:Choice>
  </mc:AlternateContent>
  <bookViews>
    <workbookView xWindow="0" yWindow="0" windowWidth="28800" windowHeight="12480" firstSheet="1" activeTab="1"/>
  </bookViews>
  <sheets>
    <sheet name="Disclaimer" sheetId="113" state="veryHidden" r:id="rId1"/>
    <sheet name="Title" sheetId="111" r:id="rId2"/>
    <sheet name="Inputs" sheetId="2" r:id="rId3"/>
    <sheet name="Consol" sheetId="120" r:id="rId4"/>
    <sheet name="1" sheetId="3" r:id="rId5"/>
    <sheet name="2" sheetId="119" r:id="rId6"/>
    <sheet name="3" sheetId="118" r:id="rId7"/>
    <sheet name="4" sheetId="117" r:id="rId8"/>
    <sheet name="5" sheetId="116" r:id="rId9"/>
  </sheets>
  <externalReferences>
    <externalReference r:id="rId10"/>
  </externalReferences>
  <definedNames>
    <definedName name="Client_Name" localSheetId="0">[1]Tech!$E$18</definedName>
    <definedName name="Days_Yr" localSheetId="0">[1]Tech!$K$14</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41036.6059837962</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List_OnOff" localSheetId="0">[1]Tech!$K$55:$K$56</definedName>
    <definedName name="List_YesNo" localSheetId="0">[1]Tech!$E$47:$E$48</definedName>
    <definedName name="Log_CurrentKey" localSheetId="0">[1]Log!$G$13:$P$13</definedName>
    <definedName name="Model_Name" localSheetId="0">[1]Tech!$E$19</definedName>
    <definedName name="Model_Name">Inputs!$E$52</definedName>
    <definedName name="Model_Start" localSheetId="0">[1]Tech!$E$9</definedName>
    <definedName name="Mths_Qtr" localSheetId="0">[1]Tech!$K$10</definedName>
    <definedName name="Mths_Yr" localSheetId="0">[1]Tech!$K$11</definedName>
    <definedName name="Path_BaseRate" localSheetId="0">[1]Ass_Gen!$C$337:$C$339</definedName>
    <definedName name="Qtrs_Yr" localSheetId="0">[1]Tech!$K$9</definedName>
    <definedName name="RoundingTolerance" localSheetId="0">[1]Tech!$K$22</definedName>
    <definedName name="Scenario" localSheetId="0">[1]Scenarios!$E$8</definedName>
    <definedName name="Thousand" localSheetId="0">[1]Tech!$K$15</definedName>
    <definedName name="Vertical_NoSelect" localSheetId="0">[1]Tech!$K$20</definedName>
    <definedName name="Vertical_Select" localSheetId="0">[1]Tech!$K$19</definedName>
    <definedName name="Wks_Yr" localSheetId="0">[1]Tech!$K$12</definedName>
  </definedNames>
  <calcPr calcId="152511" calcMode="autoNoTable" iterateDelta="1.0000000000000001E-5"/>
</workbook>
</file>

<file path=xl/calcChain.xml><?xml version="1.0" encoding="utf-8"?>
<calcChain xmlns="http://schemas.openxmlformats.org/spreadsheetml/2006/main">
  <c r="E3" i="119" l="1"/>
  <c r="E3" i="118"/>
  <c r="E3" i="117"/>
  <c r="E3" i="116"/>
  <c r="E3" i="3"/>
  <c r="F14" i="2"/>
  <c r="E7" i="120" s="1"/>
  <c r="F46" i="2"/>
  <c r="H3" i="120"/>
  <c r="I3" i="120" s="1"/>
  <c r="C2" i="120"/>
  <c r="E7" i="119"/>
  <c r="H3" i="119"/>
  <c r="I3" i="119" s="1"/>
  <c r="C2" i="119"/>
  <c r="C1" i="119"/>
  <c r="E7" i="118"/>
  <c r="H3" i="118"/>
  <c r="I3" i="118" s="1"/>
  <c r="J3" i="118" s="1"/>
  <c r="C2" i="118"/>
  <c r="C1" i="118"/>
  <c r="I7" i="119" l="1"/>
  <c r="I16" i="119" s="1"/>
  <c r="I7" i="118"/>
  <c r="J7" i="118"/>
  <c r="H7" i="118"/>
  <c r="H16" i="118" s="1"/>
  <c r="H7" i="119"/>
  <c r="H16" i="119" s="1"/>
  <c r="H7" i="120"/>
  <c r="I7" i="120"/>
  <c r="G46" i="2"/>
  <c r="H46" i="2" s="1"/>
  <c r="I46" i="2" s="1"/>
  <c r="J46" i="2" s="1"/>
  <c r="K46" i="2" s="1"/>
  <c r="L46" i="2" s="1"/>
  <c r="M46" i="2" s="1"/>
  <c r="N46" i="2" s="1"/>
  <c r="J3" i="120"/>
  <c r="J7" i="120" s="1"/>
  <c r="J3" i="119"/>
  <c r="J7" i="119" s="1"/>
  <c r="K3" i="118"/>
  <c r="K7" i="118" s="1"/>
  <c r="E7" i="117"/>
  <c r="H3" i="117"/>
  <c r="I3" i="117" s="1"/>
  <c r="C2" i="117"/>
  <c r="C1" i="117"/>
  <c r="E7" i="116"/>
  <c r="H3" i="116"/>
  <c r="I3" i="116" s="1"/>
  <c r="C2" i="116"/>
  <c r="C1" i="116"/>
  <c r="I13" i="120" l="1"/>
  <c r="H13" i="120"/>
  <c r="J13" i="120"/>
  <c r="H19" i="118"/>
  <c r="H24" i="118" s="1"/>
  <c r="H19" i="119"/>
  <c r="H24" i="119" s="1"/>
  <c r="H11" i="118"/>
  <c r="I7" i="117"/>
  <c r="I12" i="117" s="1"/>
  <c r="I7" i="116"/>
  <c r="I16" i="116" s="1"/>
  <c r="H12" i="118"/>
  <c r="H17" i="118" s="1"/>
  <c r="H12" i="119"/>
  <c r="H17" i="119" s="1"/>
  <c r="H7" i="117"/>
  <c r="H16" i="117" s="1"/>
  <c r="H11" i="119"/>
  <c r="H7" i="116"/>
  <c r="H11" i="116" s="1"/>
  <c r="K3" i="120"/>
  <c r="I11" i="119"/>
  <c r="I19" i="119"/>
  <c r="I24" i="119" s="1"/>
  <c r="I12" i="119"/>
  <c r="K3" i="119"/>
  <c r="K7" i="119" s="1"/>
  <c r="L3" i="118"/>
  <c r="L7" i="118" s="1"/>
  <c r="I16" i="118"/>
  <c r="I12" i="118"/>
  <c r="I19" i="118"/>
  <c r="I24" i="118" s="1"/>
  <c r="I11" i="118"/>
  <c r="J12" i="118"/>
  <c r="J19" i="118"/>
  <c r="J24" i="118" s="1"/>
  <c r="J11" i="118"/>
  <c r="J16" i="118"/>
  <c r="J3" i="117"/>
  <c r="J7" i="117" s="1"/>
  <c r="J3" i="116"/>
  <c r="J7" i="116" s="1"/>
  <c r="H12" i="116" l="1"/>
  <c r="H13" i="116" s="1"/>
  <c r="H22" i="116" s="1"/>
  <c r="K7" i="120"/>
  <c r="K13" i="120" s="1"/>
  <c r="H19" i="117"/>
  <c r="H12" i="117"/>
  <c r="H17" i="117" s="1"/>
  <c r="H13" i="118"/>
  <c r="H22" i="118" s="1"/>
  <c r="H16" i="116"/>
  <c r="H13" i="119"/>
  <c r="H22" i="119" s="1"/>
  <c r="H19" i="116"/>
  <c r="H24" i="116" s="1"/>
  <c r="H11" i="117"/>
  <c r="L3" i="120"/>
  <c r="I13" i="119"/>
  <c r="I22" i="119" s="1"/>
  <c r="I17" i="119"/>
  <c r="I23" i="119" s="1"/>
  <c r="L3" i="119"/>
  <c r="L7" i="119" s="1"/>
  <c r="J12" i="119"/>
  <c r="J19" i="119"/>
  <c r="J11" i="119"/>
  <c r="J16" i="119"/>
  <c r="H23" i="119"/>
  <c r="J17" i="118"/>
  <c r="J23" i="118" s="1"/>
  <c r="I17" i="118"/>
  <c r="I23" i="118" s="1"/>
  <c r="I11" i="117"/>
  <c r="I13" i="117" s="1"/>
  <c r="I22" i="117" s="1"/>
  <c r="J13" i="118"/>
  <c r="J22" i="118" s="1"/>
  <c r="I13" i="118"/>
  <c r="I22" i="118" s="1"/>
  <c r="M3" i="118"/>
  <c r="M7" i="118" s="1"/>
  <c r="I16" i="117"/>
  <c r="I17" i="117" s="1"/>
  <c r="I23" i="117" s="1"/>
  <c r="K19" i="118"/>
  <c r="K11" i="118"/>
  <c r="K16" i="118"/>
  <c r="K12" i="118"/>
  <c r="H23" i="118"/>
  <c r="I19" i="116"/>
  <c r="I24" i="116" s="1"/>
  <c r="I12" i="116"/>
  <c r="I19" i="117"/>
  <c r="I24" i="117" s="1"/>
  <c r="I11" i="116"/>
  <c r="H24" i="117"/>
  <c r="K3" i="117"/>
  <c r="K7" i="117" s="1"/>
  <c r="K3" i="116"/>
  <c r="K7" i="116" s="1"/>
  <c r="H17" i="116" l="1"/>
  <c r="L7" i="120"/>
  <c r="L13" i="120" s="1"/>
  <c r="I25" i="118"/>
  <c r="H13" i="117"/>
  <c r="H22" i="117" s="1"/>
  <c r="J25" i="118"/>
  <c r="I25" i="119"/>
  <c r="M3" i="120"/>
  <c r="M7" i="120" s="1"/>
  <c r="M13" i="120" s="1"/>
  <c r="J13" i="119"/>
  <c r="J22" i="119" s="1"/>
  <c r="K19" i="119"/>
  <c r="K24" i="119" s="1"/>
  <c r="K11" i="119"/>
  <c r="K16" i="119"/>
  <c r="K12" i="119"/>
  <c r="J24" i="119"/>
  <c r="J17" i="119"/>
  <c r="M3" i="119"/>
  <c r="M7" i="119" s="1"/>
  <c r="H25" i="119"/>
  <c r="K13" i="118"/>
  <c r="K22" i="118" s="1"/>
  <c r="K17" i="118"/>
  <c r="K23" i="118" s="1"/>
  <c r="L16" i="118"/>
  <c r="L12" i="118"/>
  <c r="L19" i="118"/>
  <c r="L24" i="118" s="1"/>
  <c r="L11" i="118"/>
  <c r="N3" i="118"/>
  <c r="N7" i="118" s="1"/>
  <c r="H25" i="118"/>
  <c r="K24" i="118"/>
  <c r="I13" i="116"/>
  <c r="I22" i="116" s="1"/>
  <c r="I25" i="117"/>
  <c r="I17" i="116"/>
  <c r="I23" i="116" s="1"/>
  <c r="J12" i="117"/>
  <c r="J19" i="117"/>
  <c r="J11" i="117"/>
  <c r="J16" i="117"/>
  <c r="H23" i="117"/>
  <c r="L3" i="117"/>
  <c r="L7" i="117" s="1"/>
  <c r="L3" i="116"/>
  <c r="L7" i="116" s="1"/>
  <c r="H23" i="116"/>
  <c r="J12" i="116"/>
  <c r="J16" i="116"/>
  <c r="J19" i="116"/>
  <c r="J11" i="116"/>
  <c r="N3" i="120" l="1"/>
  <c r="N7" i="120" s="1"/>
  <c r="N13" i="120" s="1"/>
  <c r="K17" i="119"/>
  <c r="K23" i="119" s="1"/>
  <c r="L16" i="119"/>
  <c r="L12" i="119"/>
  <c r="L19" i="119"/>
  <c r="L11" i="119"/>
  <c r="K13" i="119"/>
  <c r="J23" i="119"/>
  <c r="K25" i="118"/>
  <c r="N3" i="119"/>
  <c r="N7" i="119" s="1"/>
  <c r="I25" i="116"/>
  <c r="L13" i="118"/>
  <c r="L22" i="118" s="1"/>
  <c r="M16" i="118"/>
  <c r="M12" i="118"/>
  <c r="M19" i="118"/>
  <c r="M11" i="118"/>
  <c r="L17" i="118"/>
  <c r="O3" i="118"/>
  <c r="O7" i="118" s="1"/>
  <c r="J13" i="117"/>
  <c r="J22" i="117" s="1"/>
  <c r="J13" i="116"/>
  <c r="J22" i="116" s="1"/>
  <c r="M3" i="117"/>
  <c r="M7" i="117" s="1"/>
  <c r="J24" i="117"/>
  <c r="K19" i="117"/>
  <c r="K24" i="117" s="1"/>
  <c r="K11" i="117"/>
  <c r="K16" i="117"/>
  <c r="K12" i="117"/>
  <c r="H25" i="117"/>
  <c r="J17" i="117"/>
  <c r="M3" i="116"/>
  <c r="M7" i="116" s="1"/>
  <c r="J17" i="116"/>
  <c r="K19" i="116"/>
  <c r="K24" i="116" s="1"/>
  <c r="K11" i="116"/>
  <c r="K12" i="116"/>
  <c r="K16" i="116"/>
  <c r="J24" i="116"/>
  <c r="H25" i="116"/>
  <c r="O3" i="120" l="1"/>
  <c r="K13" i="117"/>
  <c r="K22" i="117" s="1"/>
  <c r="L13" i="119"/>
  <c r="L22" i="119" s="1"/>
  <c r="O3" i="119"/>
  <c r="O7" i="119" s="1"/>
  <c r="J25" i="119"/>
  <c r="L17" i="119"/>
  <c r="M16" i="119"/>
  <c r="M12" i="119"/>
  <c r="M19" i="119"/>
  <c r="M24" i="119" s="1"/>
  <c r="M11" i="119"/>
  <c r="K22" i="119"/>
  <c r="L24" i="119"/>
  <c r="M17" i="118"/>
  <c r="M23" i="118" s="1"/>
  <c r="P3" i="118"/>
  <c r="P7" i="118" s="1"/>
  <c r="L23" i="118"/>
  <c r="N12" i="118"/>
  <c r="N19" i="118"/>
  <c r="N24" i="118" s="1"/>
  <c r="N11" i="118"/>
  <c r="N16" i="118"/>
  <c r="M13" i="118"/>
  <c r="M24" i="118"/>
  <c r="L11" i="117"/>
  <c r="L16" i="117"/>
  <c r="L12" i="117"/>
  <c r="L19" i="117"/>
  <c r="L24" i="117" s="1"/>
  <c r="K17" i="117"/>
  <c r="K23" i="117" s="1"/>
  <c r="J23" i="117"/>
  <c r="N3" i="117"/>
  <c r="N7" i="117" s="1"/>
  <c r="K13" i="116"/>
  <c r="N3" i="116"/>
  <c r="N7" i="116" s="1"/>
  <c r="K17" i="116"/>
  <c r="K23" i="116" s="1"/>
  <c r="J23" i="116"/>
  <c r="L19" i="116"/>
  <c r="L16" i="116"/>
  <c r="L11" i="116"/>
  <c r="L12" i="116"/>
  <c r="O7" i="120" l="1"/>
  <c r="O13" i="120" s="1"/>
  <c r="P3" i="120"/>
  <c r="P7" i="120" s="1"/>
  <c r="P13" i="120" s="1"/>
  <c r="M13" i="119"/>
  <c r="M22" i="119" s="1"/>
  <c r="M17" i="119"/>
  <c r="M23" i="119" s="1"/>
  <c r="K25" i="119"/>
  <c r="P3" i="119"/>
  <c r="P7" i="119" s="1"/>
  <c r="L23" i="119"/>
  <c r="N12" i="119"/>
  <c r="N16" i="119"/>
  <c r="N19" i="119"/>
  <c r="N24" i="119" s="1"/>
  <c r="N11" i="119"/>
  <c r="N17" i="118"/>
  <c r="N23" i="118" s="1"/>
  <c r="M22" i="118"/>
  <c r="Q3" i="118"/>
  <c r="Q7" i="118" s="1"/>
  <c r="O19" i="118"/>
  <c r="O24" i="118" s="1"/>
  <c r="O11" i="118"/>
  <c r="O16" i="118"/>
  <c r="O12" i="118"/>
  <c r="N13" i="118"/>
  <c r="N22" i="118" s="1"/>
  <c r="L25" i="118"/>
  <c r="L13" i="116"/>
  <c r="L22" i="116" s="1"/>
  <c r="K25" i="117"/>
  <c r="O3" i="117"/>
  <c r="O7" i="117" s="1"/>
  <c r="L13" i="117"/>
  <c r="J25" i="117"/>
  <c r="L17" i="117"/>
  <c r="L23" i="117" s="1"/>
  <c r="M16" i="117"/>
  <c r="M12" i="117"/>
  <c r="M19" i="117"/>
  <c r="M11" i="117"/>
  <c r="M16" i="116"/>
  <c r="M12" i="116"/>
  <c r="M19" i="116"/>
  <c r="M24" i="116" s="1"/>
  <c r="M11" i="116"/>
  <c r="L24" i="116"/>
  <c r="K22" i="116"/>
  <c r="L17" i="116"/>
  <c r="J25" i="116"/>
  <c r="O3" i="116"/>
  <c r="O7" i="116" s="1"/>
  <c r="N25" i="118" l="1"/>
  <c r="Q3" i="120"/>
  <c r="M25" i="119"/>
  <c r="N17" i="119"/>
  <c r="N23" i="119" s="1"/>
  <c r="O17" i="118"/>
  <c r="O23" i="118" s="1"/>
  <c r="N13" i="119"/>
  <c r="N22" i="119" s="1"/>
  <c r="L25" i="119"/>
  <c r="O19" i="119"/>
  <c r="O11" i="119"/>
  <c r="O12" i="119"/>
  <c r="O16" i="119"/>
  <c r="Q3" i="119"/>
  <c r="Q7" i="119" s="1"/>
  <c r="P16" i="118"/>
  <c r="P19" i="118"/>
  <c r="P24" i="118" s="1"/>
  <c r="P11" i="118"/>
  <c r="P12" i="118"/>
  <c r="R3" i="118"/>
  <c r="R7" i="118" s="1"/>
  <c r="M25" i="118"/>
  <c r="O13" i="118"/>
  <c r="M17" i="116"/>
  <c r="M23" i="116" s="1"/>
  <c r="M24" i="117"/>
  <c r="P3" i="117"/>
  <c r="P7" i="117" s="1"/>
  <c r="M17" i="117"/>
  <c r="M23" i="117" s="1"/>
  <c r="N12" i="117"/>
  <c r="N16" i="117"/>
  <c r="N19" i="117"/>
  <c r="N24" i="117" s="1"/>
  <c r="N11" i="117"/>
  <c r="M13" i="116"/>
  <c r="M22" i="116" s="1"/>
  <c r="M13" i="117"/>
  <c r="M22" i="117" s="1"/>
  <c r="L22" i="117"/>
  <c r="N12" i="116"/>
  <c r="N19" i="116"/>
  <c r="N24" i="116" s="1"/>
  <c r="N11" i="116"/>
  <c r="N16" i="116"/>
  <c r="P3" i="116"/>
  <c r="P7" i="116" s="1"/>
  <c r="K25" i="116"/>
  <c r="L23" i="116"/>
  <c r="Q7" i="120" l="1"/>
  <c r="Q13" i="120" s="1"/>
  <c r="O17" i="119"/>
  <c r="R3" i="119"/>
  <c r="R7" i="119" s="1"/>
  <c r="O13" i="119"/>
  <c r="N13" i="116"/>
  <c r="N22" i="116" s="1"/>
  <c r="P19" i="119"/>
  <c r="P24" i="119" s="1"/>
  <c r="P11" i="119"/>
  <c r="P16" i="119"/>
  <c r="P12" i="119"/>
  <c r="O24" i="119"/>
  <c r="N25" i="119"/>
  <c r="M25" i="116"/>
  <c r="M25" i="117"/>
  <c r="P13" i="118"/>
  <c r="P22" i="118" s="1"/>
  <c r="O22" i="118"/>
  <c r="S3" i="118"/>
  <c r="S7" i="118" s="1"/>
  <c r="Q16" i="118"/>
  <c r="Q12" i="118"/>
  <c r="Q19" i="118"/>
  <c r="Q24" i="118" s="1"/>
  <c r="Q11" i="118"/>
  <c r="P17" i="118"/>
  <c r="N17" i="117"/>
  <c r="N23" i="117" s="1"/>
  <c r="O19" i="117"/>
  <c r="O24" i="117" s="1"/>
  <c r="O11" i="117"/>
  <c r="O12" i="117"/>
  <c r="O16" i="117"/>
  <c r="N13" i="117"/>
  <c r="N22" i="117" s="1"/>
  <c r="L25" i="117"/>
  <c r="Q3" i="117"/>
  <c r="Q7" i="117" s="1"/>
  <c r="L25" i="116"/>
  <c r="Q3" i="116"/>
  <c r="Q7" i="116" s="1"/>
  <c r="O19" i="116"/>
  <c r="O24" i="116" s="1"/>
  <c r="O11" i="116"/>
  <c r="O12" i="116"/>
  <c r="O16" i="116"/>
  <c r="N17" i="116"/>
  <c r="G13" i="120" l="1"/>
  <c r="P17" i="119"/>
  <c r="P23" i="119" s="1"/>
  <c r="P13" i="119"/>
  <c r="P22" i="119" s="1"/>
  <c r="S3" i="119"/>
  <c r="S7" i="119" s="1"/>
  <c r="Q16" i="119"/>
  <c r="Q12" i="119"/>
  <c r="Q19" i="119"/>
  <c r="Q24" i="119" s="1"/>
  <c r="Q11" i="119"/>
  <c r="O22" i="119"/>
  <c r="O23" i="119"/>
  <c r="Q17" i="118"/>
  <c r="Q23" i="118" s="1"/>
  <c r="R12" i="118"/>
  <c r="R19" i="118"/>
  <c r="R24" i="118" s="1"/>
  <c r="R11" i="118"/>
  <c r="R16" i="118"/>
  <c r="P23" i="118"/>
  <c r="P25" i="118" s="1"/>
  <c r="Q13" i="118"/>
  <c r="Q22" i="118" s="1"/>
  <c r="O25" i="118"/>
  <c r="S19" i="118"/>
  <c r="S11" i="118"/>
  <c r="S16" i="118"/>
  <c r="S12" i="118"/>
  <c r="O17" i="116"/>
  <c r="O23" i="116" s="1"/>
  <c r="O13" i="117"/>
  <c r="O22" i="117" s="1"/>
  <c r="N25" i="117"/>
  <c r="O17" i="117"/>
  <c r="O23" i="117" s="1"/>
  <c r="P19" i="117"/>
  <c r="P24" i="117" s="1"/>
  <c r="P16" i="117"/>
  <c r="P12" i="117"/>
  <c r="P11" i="117"/>
  <c r="R3" i="117"/>
  <c r="R7" i="117" s="1"/>
  <c r="N23" i="116"/>
  <c r="N25" i="116" s="1"/>
  <c r="P16" i="116"/>
  <c r="P12" i="116"/>
  <c r="P19" i="116"/>
  <c r="P24" i="116" s="1"/>
  <c r="P11" i="116"/>
  <c r="O13" i="116"/>
  <c r="O22" i="116" s="1"/>
  <c r="R3" i="116"/>
  <c r="R7" i="116" s="1"/>
  <c r="Q25" i="118" l="1"/>
  <c r="O25" i="116"/>
  <c r="Q17" i="119"/>
  <c r="Q23" i="119" s="1"/>
  <c r="P25" i="119"/>
  <c r="P13" i="116"/>
  <c r="P22" i="116" s="1"/>
  <c r="O25" i="119"/>
  <c r="R13" i="118"/>
  <c r="R22" i="118" s="1"/>
  <c r="Q13" i="119"/>
  <c r="Q22" i="119" s="1"/>
  <c r="S19" i="119"/>
  <c r="S11" i="119"/>
  <c r="S12" i="119"/>
  <c r="S16" i="119"/>
  <c r="R12" i="119"/>
  <c r="R19" i="119"/>
  <c r="R24" i="119" s="1"/>
  <c r="R11" i="119"/>
  <c r="R16" i="119"/>
  <c r="S13" i="118"/>
  <c r="S24" i="118"/>
  <c r="G24" i="118" s="1"/>
  <c r="G19" i="118"/>
  <c r="O25" i="117"/>
  <c r="S17" i="118"/>
  <c r="S23" i="118" s="1"/>
  <c r="G12" i="118"/>
  <c r="R17" i="118"/>
  <c r="P13" i="117"/>
  <c r="P22" i="117" s="1"/>
  <c r="Q16" i="117"/>
  <c r="Q12" i="117"/>
  <c r="Q19" i="117"/>
  <c r="Q24" i="117" s="1"/>
  <c r="Q11" i="117"/>
  <c r="S3" i="117"/>
  <c r="S7" i="117" s="1"/>
  <c r="P17" i="117"/>
  <c r="P23" i="117" s="1"/>
  <c r="P17" i="116"/>
  <c r="P23" i="116" s="1"/>
  <c r="S3" i="116"/>
  <c r="S7" i="116" s="1"/>
  <c r="Q16" i="116"/>
  <c r="Q12" i="116"/>
  <c r="Q19" i="116"/>
  <c r="Q24" i="116" s="1"/>
  <c r="Q11" i="116"/>
  <c r="P25" i="116" l="1"/>
  <c r="G13" i="118"/>
  <c r="Q25" i="119"/>
  <c r="S22" i="118"/>
  <c r="G22" i="118" s="1"/>
  <c r="S17" i="119"/>
  <c r="G12" i="119"/>
  <c r="R17" i="119"/>
  <c r="R23" i="119" s="1"/>
  <c r="S13" i="119"/>
  <c r="S24" i="119"/>
  <c r="G24" i="119" s="1"/>
  <c r="G19" i="119"/>
  <c r="R13" i="119"/>
  <c r="R22" i="119" s="1"/>
  <c r="P25" i="117"/>
  <c r="R23" i="118"/>
  <c r="R25" i="118" s="1"/>
  <c r="G17" i="118"/>
  <c r="Q13" i="116"/>
  <c r="Q22" i="116" s="1"/>
  <c r="Q17" i="117"/>
  <c r="Q23" i="117" s="1"/>
  <c r="Q17" i="116"/>
  <c r="Q23" i="116" s="1"/>
  <c r="R12" i="117"/>
  <c r="R19" i="117"/>
  <c r="R24" i="117" s="1"/>
  <c r="R11" i="117"/>
  <c r="R16" i="117"/>
  <c r="Q13" i="117"/>
  <c r="Q22" i="117" s="1"/>
  <c r="S19" i="117"/>
  <c r="S11" i="117"/>
  <c r="S12" i="117"/>
  <c r="S16" i="117"/>
  <c r="S19" i="116"/>
  <c r="S11" i="116"/>
  <c r="S16" i="116"/>
  <c r="S12" i="116"/>
  <c r="R12" i="116"/>
  <c r="R19" i="116"/>
  <c r="R24" i="116" s="1"/>
  <c r="R11" i="116"/>
  <c r="R16" i="116"/>
  <c r="S25" i="118" l="1"/>
  <c r="G25" i="118" s="1"/>
  <c r="S22" i="119"/>
  <c r="G22" i="119" s="1"/>
  <c r="G13" i="119"/>
  <c r="R25" i="119"/>
  <c r="S23" i="119"/>
  <c r="G23" i="119" s="1"/>
  <c r="G17" i="119"/>
  <c r="Q25" i="116"/>
  <c r="R13" i="117"/>
  <c r="R22" i="117" s="1"/>
  <c r="G23" i="118"/>
  <c r="S13" i="117"/>
  <c r="S22" i="117" s="1"/>
  <c r="R17" i="117"/>
  <c r="R23" i="117" s="1"/>
  <c r="S24" i="117"/>
  <c r="G24" i="117" s="1"/>
  <c r="G19" i="117"/>
  <c r="Q25" i="117"/>
  <c r="S17" i="117"/>
  <c r="G12" i="117"/>
  <c r="R13" i="116"/>
  <c r="R22" i="116" s="1"/>
  <c r="S13" i="116"/>
  <c r="S17" i="116"/>
  <c r="G12" i="116"/>
  <c r="R17" i="116"/>
  <c r="R23" i="116" s="1"/>
  <c r="S24" i="116"/>
  <c r="G24" i="116" s="1"/>
  <c r="G19" i="116"/>
  <c r="R25" i="116" l="1"/>
  <c r="G22" i="117"/>
  <c r="S25" i="119"/>
  <c r="G25" i="119" s="1"/>
  <c r="G13" i="117"/>
  <c r="R25" i="117"/>
  <c r="S23" i="117"/>
  <c r="G23" i="117" s="1"/>
  <c r="G17" i="117"/>
  <c r="S23" i="116"/>
  <c r="G23" i="116" s="1"/>
  <c r="G17" i="116"/>
  <c r="S22" i="116"/>
  <c r="G13" i="116"/>
  <c r="S25" i="117" l="1"/>
  <c r="G25" i="117" s="1"/>
  <c r="S25" i="116"/>
  <c r="G25" i="116" s="1"/>
  <c r="G22" i="116"/>
  <c r="C1" i="3" l="1"/>
  <c r="E7" i="3"/>
  <c r="C44" i="2"/>
  <c r="C43" i="2"/>
  <c r="C42" i="2"/>
  <c r="C41" i="2"/>
  <c r="C40" i="2"/>
  <c r="C37" i="2"/>
  <c r="C36" i="2"/>
  <c r="C35" i="2"/>
  <c r="C34" i="2"/>
  <c r="C33" i="2"/>
  <c r="C29" i="2"/>
  <c r="C28" i="2"/>
  <c r="C27" i="2"/>
  <c r="C26" i="2"/>
  <c r="C25" i="2"/>
  <c r="C22" i="2"/>
  <c r="C21" i="2"/>
  <c r="C20" i="2"/>
  <c r="C19" i="2"/>
  <c r="C18" i="2"/>
  <c r="F39" i="2"/>
  <c r="G39" i="2" s="1"/>
  <c r="H39" i="2" s="1"/>
  <c r="I39" i="2" s="1"/>
  <c r="J39" i="2" s="1"/>
  <c r="K39" i="2" s="1"/>
  <c r="L39" i="2" s="1"/>
  <c r="M39" i="2" s="1"/>
  <c r="N39" i="2" s="1"/>
  <c r="F32" i="2"/>
  <c r="G32" i="2" s="1"/>
  <c r="H32" i="2" s="1"/>
  <c r="I32" i="2" s="1"/>
  <c r="J32" i="2" s="1"/>
  <c r="K32" i="2" s="1"/>
  <c r="L32" i="2" s="1"/>
  <c r="M32" i="2" s="1"/>
  <c r="N32" i="2" s="1"/>
  <c r="F24" i="2"/>
  <c r="G24" i="2" s="1"/>
  <c r="H24" i="2" s="1"/>
  <c r="I24" i="2" s="1"/>
  <c r="J24" i="2" s="1"/>
  <c r="K24" i="2" s="1"/>
  <c r="L24" i="2" s="1"/>
  <c r="M24" i="2" s="1"/>
  <c r="N24" i="2" s="1"/>
  <c r="F17" i="2"/>
  <c r="G17" i="2" s="1"/>
  <c r="H17" i="2" s="1"/>
  <c r="I17" i="2" s="1"/>
  <c r="J17" i="2" s="1"/>
  <c r="K17" i="2" s="1"/>
  <c r="L17" i="2" s="1"/>
  <c r="M17" i="2" s="1"/>
  <c r="N17" i="2" s="1"/>
  <c r="C2" i="3" l="1"/>
  <c r="C2" i="2"/>
  <c r="C12" i="111" l="1"/>
  <c r="H3" i="3" l="1"/>
  <c r="H7" i="3" s="1"/>
  <c r="H11" i="3" s="1"/>
  <c r="H19" i="3" l="1"/>
  <c r="H24" i="3" s="1"/>
  <c r="H12" i="120" s="1"/>
  <c r="I3" i="3"/>
  <c r="I7" i="3" l="1"/>
  <c r="I19" i="3" s="1"/>
  <c r="I24" i="3" s="1"/>
  <c r="I12" i="120" s="1"/>
  <c r="H16" i="3"/>
  <c r="H12" i="3"/>
  <c r="J3" i="3"/>
  <c r="I11" i="3" l="1"/>
  <c r="I12" i="3"/>
  <c r="I16" i="3"/>
  <c r="J7" i="3"/>
  <c r="J19" i="3" s="1"/>
  <c r="J24" i="3" s="1"/>
  <c r="J12" i="120" s="1"/>
  <c r="H17" i="3"/>
  <c r="H13" i="3"/>
  <c r="H22" i="3" s="1"/>
  <c r="H10" i="120" s="1"/>
  <c r="K3" i="3"/>
  <c r="I13" i="3" l="1"/>
  <c r="I22" i="3" s="1"/>
  <c r="I10" i="120" s="1"/>
  <c r="I17" i="3"/>
  <c r="I23" i="3" s="1"/>
  <c r="I11" i="120" s="1"/>
  <c r="J11" i="3"/>
  <c r="J16" i="3"/>
  <c r="J12" i="3"/>
  <c r="K7" i="3"/>
  <c r="K16" i="3" s="1"/>
  <c r="H23" i="3"/>
  <c r="H11" i="120" s="1"/>
  <c r="H14" i="120" s="1"/>
  <c r="L3" i="3"/>
  <c r="J13" i="3" l="1"/>
  <c r="J22" i="3" s="1"/>
  <c r="J10" i="120" s="1"/>
  <c r="I14" i="120"/>
  <c r="I25" i="3"/>
  <c r="J17" i="3"/>
  <c r="J23" i="3" s="1"/>
  <c r="J11" i="120" s="1"/>
  <c r="K12" i="3"/>
  <c r="K17" i="3" s="1"/>
  <c r="K23" i="3" s="1"/>
  <c r="K11" i="120" s="1"/>
  <c r="K11" i="3"/>
  <c r="K19" i="3"/>
  <c r="K24" i="3" s="1"/>
  <c r="K12" i="120" s="1"/>
  <c r="L7" i="3"/>
  <c r="L12" i="3" s="1"/>
  <c r="H25" i="3"/>
  <c r="M3" i="3"/>
  <c r="J14" i="120" l="1"/>
  <c r="L11" i="3"/>
  <c r="L13" i="3" s="1"/>
  <c r="L22" i="3" s="1"/>
  <c r="L10" i="120" s="1"/>
  <c r="L19" i="3"/>
  <c r="L24" i="3" s="1"/>
  <c r="L12" i="120" s="1"/>
  <c r="L16" i="3"/>
  <c r="L17" i="3" s="1"/>
  <c r="L23" i="3" s="1"/>
  <c r="L11" i="120" s="1"/>
  <c r="K13" i="3"/>
  <c r="K22" i="3" s="1"/>
  <c r="K10" i="120" s="1"/>
  <c r="K14" i="120" s="1"/>
  <c r="J25" i="3"/>
  <c r="M7" i="3"/>
  <c r="M19" i="3" s="1"/>
  <c r="M24" i="3" s="1"/>
  <c r="M12" i="120" s="1"/>
  <c r="N3" i="3"/>
  <c r="K25" i="3" l="1"/>
  <c r="M12" i="3"/>
  <c r="M16" i="3"/>
  <c r="M11" i="3"/>
  <c r="N7" i="3"/>
  <c r="N19" i="3" s="1"/>
  <c r="N24" i="3" s="1"/>
  <c r="N12" i="120" s="1"/>
  <c r="L14" i="120"/>
  <c r="L25" i="3"/>
  <c r="O3" i="3"/>
  <c r="N11" i="3" l="1"/>
  <c r="N16" i="3"/>
  <c r="N12" i="3"/>
  <c r="M17" i="3"/>
  <c r="M23" i="3" s="1"/>
  <c r="M11" i="120" s="1"/>
  <c r="M13" i="3"/>
  <c r="M22" i="3" s="1"/>
  <c r="M10" i="120" s="1"/>
  <c r="O7" i="3"/>
  <c r="O19" i="3" s="1"/>
  <c r="O24" i="3" s="1"/>
  <c r="O12" i="120" s="1"/>
  <c r="P3" i="3"/>
  <c r="N13" i="3" l="1"/>
  <c r="N22" i="3" s="1"/>
  <c r="N10" i="120" s="1"/>
  <c r="N17" i="3"/>
  <c r="N23" i="3" s="1"/>
  <c r="N11" i="120" s="1"/>
  <c r="M14" i="120"/>
  <c r="M25" i="3"/>
  <c r="O12" i="3"/>
  <c r="O16" i="3"/>
  <c r="O11" i="3"/>
  <c r="P7" i="3"/>
  <c r="P19" i="3" s="1"/>
  <c r="P24" i="3" s="1"/>
  <c r="P12" i="120" s="1"/>
  <c r="Q3" i="3"/>
  <c r="N14" i="120" l="1"/>
  <c r="N25" i="3"/>
  <c r="P12" i="3"/>
  <c r="O13" i="3"/>
  <c r="O22" i="3" s="1"/>
  <c r="O10" i="120" s="1"/>
  <c r="P11" i="3"/>
  <c r="P16" i="3"/>
  <c r="O17" i="3"/>
  <c r="O23" i="3" s="1"/>
  <c r="O11" i="120" s="1"/>
  <c r="Q7" i="3"/>
  <c r="Q19" i="3" s="1"/>
  <c r="Q24" i="3" s="1"/>
  <c r="Q12" i="120" s="1"/>
  <c r="P13" i="3" l="1"/>
  <c r="P22" i="3" s="1"/>
  <c r="P10" i="120" s="1"/>
  <c r="P17" i="3"/>
  <c r="P23" i="3" s="1"/>
  <c r="P11" i="120" s="1"/>
  <c r="O14" i="120"/>
  <c r="O25" i="3"/>
  <c r="Q12" i="3"/>
  <c r="Q16" i="3"/>
  <c r="Q11" i="3"/>
  <c r="P14" i="120" l="1"/>
  <c r="P25" i="3"/>
  <c r="Q17" i="3"/>
  <c r="Q23" i="3" s="1"/>
  <c r="Q11" i="120" s="1"/>
  <c r="Q13" i="3"/>
  <c r="Q22" i="3" s="1"/>
  <c r="Q10" i="120" s="1"/>
  <c r="G24" i="3"/>
  <c r="G12" i="120"/>
  <c r="G19" i="3"/>
  <c r="Q14" i="120" l="1"/>
  <c r="Q25" i="3"/>
  <c r="G12" i="3"/>
  <c r="G13" i="3" l="1"/>
  <c r="G17" i="3"/>
  <c r="G10" i="120" l="1"/>
  <c r="G23" i="3"/>
  <c r="G11" i="120"/>
  <c r="G25" i="3"/>
  <c r="G22" i="3"/>
  <c r="G14" i="120" l="1"/>
</calcChain>
</file>

<file path=xl/sharedStrings.xml><?xml version="1.0" encoding="utf-8"?>
<sst xmlns="http://schemas.openxmlformats.org/spreadsheetml/2006/main" count="231" uniqueCount="55">
  <si>
    <t>Num</t>
  </si>
  <si>
    <t>Please fully read this disclaimer before using this model</t>
  </si>
  <si>
    <t xml:space="preserve">
</t>
  </si>
  <si>
    <t>Legal disclaimer</t>
  </si>
  <si>
    <t>Name</t>
  </si>
  <si>
    <t>AUD '000</t>
  </si>
  <si>
    <t>www.lentransolutions.com</t>
  </si>
  <si>
    <t>contact@lentransolutions.com</t>
  </si>
  <si>
    <t>Level 8, Suite 3, 234 George Street, NSW 2000</t>
  </si>
  <si>
    <t>ABN: 66 615 474 523</t>
  </si>
  <si>
    <t>LMS Tutorial</t>
  </si>
  <si>
    <t>Tutorial name</t>
  </si>
  <si>
    <t>General</t>
  </si>
  <si>
    <t>Tutorial inputs</t>
  </si>
  <si>
    <t>Key calculations</t>
  </si>
  <si>
    <t>Assumptions</t>
  </si>
  <si>
    <t>Technical inputs</t>
  </si>
  <si>
    <t>Operations</t>
  </si>
  <si>
    <t>Revenue</t>
  </si>
  <si>
    <t>Price</t>
  </si>
  <si>
    <t>Set-up</t>
  </si>
  <si>
    <t>Divisions</t>
  </si>
  <si>
    <t>AUD / unit</t>
  </si>
  <si>
    <t>Volume</t>
  </si>
  <si>
    <t>Units '000</t>
  </si>
  <si>
    <t>Multi-asset modelling</t>
  </si>
  <si>
    <t>Costs</t>
  </si>
  <si>
    <t>Variable costs</t>
  </si>
  <si>
    <t>AUD '000 p.a.</t>
  </si>
  <si>
    <t>Division 1</t>
  </si>
  <si>
    <t>Division 2</t>
  </si>
  <si>
    <t>Division 3</t>
  </si>
  <si>
    <t>Division 4</t>
  </si>
  <si>
    <t>Division 5</t>
  </si>
  <si>
    <t>Overheads</t>
  </si>
  <si>
    <t>Duration</t>
  </si>
  <si>
    <t>Timing</t>
  </si>
  <si>
    <t>Forecast period</t>
  </si>
  <si>
    <t>[1,0]</t>
  </si>
  <si>
    <t>Fixed costs</t>
  </si>
  <si>
    <t>EBITDA</t>
  </si>
  <si>
    <t>Summary</t>
  </si>
  <si>
    <t>Division EBITDA</t>
  </si>
  <si>
    <t>Calculations: Consolidation</t>
  </si>
  <si>
    <t>Profit and Loss (until EBITDA)</t>
  </si>
  <si>
    <t>Consolidated</t>
  </si>
  <si>
    <t>Price (nominal)</t>
  </si>
  <si>
    <t>Include?</t>
  </si>
  <si>
    <t>Forecast year</t>
  </si>
  <si>
    <t>Sydney, February 2017</t>
  </si>
  <si>
    <t>Num#</t>
  </si>
  <si>
    <t>B.Flag</t>
  </si>
  <si>
    <t>Select</t>
  </si>
  <si>
    <t>Variable (nominal)</t>
  </si>
  <si>
    <t>Fixed (nominal)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</si>
</sst>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2" formatCode="_-&quot;$&quot;* #,##0_-;\-&quot;$&quot;* #,##0_-;_-&quot;$&quot;* &quot;-&quot;_-;_-@_-"/>
    <numFmt numFmtId="44" formatCode="_-&quot;$&quot;* #,##0.00_-;\-&quot;$&quot;* #,##0.00_-;_-&quot;$&quot;* &quot;-&quot;??_-;_-@_-"/>
    <numFmt numFmtId="164" formatCode="_(* #,##0.00_);_(* \(#,##0.00\);_(* &quot;-&quot;??_);_(@_)"/>
    <numFmt numFmtId="165" formatCode="_(* #,##0_);_(* \(#,##0\);_(* &quot;-&quot;??_);_(@_)"/>
    <numFmt numFmtId="166" formatCode="_(* #,##0.00%_);_(* \(#,##0.00%\);_(* &quot;-&quot;??_);_(@_)"/>
    <numFmt numFmtId="167" formatCode="_(* #,##0%_);_(* \(#,##0%\);_(* &quot;-&quot;??_);_(@_)"/>
    <numFmt numFmtId="168" formatCode="&quot;Op Yr&quot;\ 0"/>
    <numFmt numFmtId="169" formatCode="0\ &quot;Yr(s)&quot;"/>
    <numFmt numFmtId="170" formatCode="&quot;Yes&quot;;;&quot;No&quot;"/>
  </numFmts>
  <fonts count="43">
    <font>
      <sz val="10"/>
      <name val="Arial"/>
      <family val="2"/>
    </font>
    <font>
      <sz val="11"/>
      <color theme="1"/>
      <name val="Tahoma"/>
      <family val="2"/>
    </font>
    <font>
      <sz val="11"/>
      <color theme="1"/>
      <name val="Tahoma"/>
      <family val="2"/>
    </font>
    <font>
      <sz val="10"/>
      <name val="Gill Sans MT"/>
      <family val="2"/>
    </font>
    <font>
      <sz val="10"/>
      <name val="Arial"/>
      <family val="2"/>
    </font>
    <font>
      <sz val="14"/>
      <name val="Gill Sans MT"/>
      <family val="2"/>
    </font>
    <font>
      <u/>
      <sz val="11"/>
      <name val="Arial"/>
      <family val="2"/>
    </font>
    <font>
      <sz val="10"/>
      <color rgb="FF143D74"/>
      <name val="Arial"/>
      <family val="2"/>
    </font>
    <font>
      <sz val="16"/>
      <color rgb="FF00204E"/>
      <name val="Arial"/>
      <family val="2"/>
    </font>
    <font>
      <sz val="15"/>
      <color rgb="FF404040"/>
      <name val="Arial"/>
      <family val="2"/>
    </font>
    <font>
      <b/>
      <sz val="11"/>
      <color rgb="FF404040"/>
      <name val="Arial"/>
      <family val="2"/>
    </font>
    <font>
      <sz val="18"/>
      <color rgb="FF003E75"/>
      <name val="Arial"/>
      <family val="2"/>
    </font>
    <font>
      <sz val="10"/>
      <color rgb="FF404040"/>
      <name val="Arial"/>
      <family val="2"/>
    </font>
    <font>
      <sz val="10"/>
      <color theme="1" tint="0.499984740745262"/>
      <name val="Arial"/>
      <family val="2"/>
    </font>
    <font>
      <sz val="10"/>
      <color theme="0"/>
      <name val="Arial"/>
      <family val="2"/>
    </font>
    <font>
      <sz val="34"/>
      <color rgb="FF584444"/>
      <name val="Arial"/>
      <family val="2"/>
    </font>
    <font>
      <sz val="14"/>
      <color rgb="FF404040"/>
      <name val="Arial"/>
      <family val="2"/>
    </font>
    <font>
      <b/>
      <sz val="38"/>
      <color rgb="FF00204E"/>
      <name val="Gill Sans MT"/>
      <family val="2"/>
    </font>
    <font>
      <sz val="10"/>
      <color rgb="FF00204E"/>
      <name val="Gill Sans MT"/>
      <family val="2"/>
    </font>
    <font>
      <sz val="20"/>
      <color rgb="FF00204E"/>
      <name val="Gill Sans MT"/>
      <family val="2"/>
    </font>
    <font>
      <sz val="10"/>
      <color theme="3"/>
      <name val="Arial"/>
      <family val="2"/>
    </font>
    <font>
      <sz val="18"/>
      <color theme="3"/>
      <name val="Cambria"/>
      <family val="2"/>
      <scheme val="major"/>
    </font>
    <font>
      <b/>
      <sz val="15"/>
      <color theme="3"/>
      <name val="Tahoma"/>
      <family val="2"/>
    </font>
    <font>
      <b/>
      <sz val="13"/>
      <color theme="3"/>
      <name val="Tahoma"/>
      <family val="2"/>
    </font>
    <font>
      <b/>
      <sz val="11"/>
      <color theme="3"/>
      <name val="Tahoma"/>
      <family val="2"/>
    </font>
    <font>
      <sz val="11"/>
      <color rgb="FF006100"/>
      <name val="Tahoma"/>
      <family val="2"/>
    </font>
    <font>
      <sz val="11"/>
      <color rgb="FF9C0006"/>
      <name val="Tahoma"/>
      <family val="2"/>
    </font>
    <font>
      <sz val="11"/>
      <color rgb="FF9C6500"/>
      <name val="Tahoma"/>
      <family val="2"/>
    </font>
    <font>
      <sz val="11"/>
      <color rgb="FF3F3F76"/>
      <name val="Tahoma"/>
      <family val="2"/>
    </font>
    <font>
      <b/>
      <sz val="11"/>
      <color rgb="FF3F3F3F"/>
      <name val="Tahoma"/>
      <family val="2"/>
    </font>
    <font>
      <b/>
      <sz val="11"/>
      <color rgb="FFFA7D00"/>
      <name val="Tahoma"/>
      <family val="2"/>
    </font>
    <font>
      <sz val="11"/>
      <color rgb="FFFA7D00"/>
      <name val="Tahoma"/>
      <family val="2"/>
    </font>
    <font>
      <b/>
      <sz val="11"/>
      <color theme="0"/>
      <name val="Tahoma"/>
      <family val="2"/>
    </font>
    <font>
      <sz val="11"/>
      <color rgb="FFFF0000"/>
      <name val="Tahoma"/>
      <family val="2"/>
    </font>
    <font>
      <i/>
      <sz val="11"/>
      <color rgb="FF7F7F7F"/>
      <name val="Tahoma"/>
      <family val="2"/>
    </font>
    <font>
      <b/>
      <sz val="11"/>
      <color theme="1"/>
      <name val="Tahoma"/>
      <family val="2"/>
    </font>
    <font>
      <sz val="11"/>
      <color theme="0"/>
      <name val="Tahoma"/>
      <family val="2"/>
    </font>
    <font>
      <u/>
      <sz val="10"/>
      <color theme="10"/>
      <name val="Gill Sans MT"/>
      <family val="2"/>
    </font>
    <font>
      <sz val="28"/>
      <color rgb="FF584444"/>
      <name val="Arial"/>
      <family val="2"/>
    </font>
    <font>
      <sz val="20"/>
      <color rgb="FF404040"/>
      <name val="Arial"/>
      <family val="2"/>
    </font>
    <font>
      <b/>
      <sz val="22"/>
      <color rgb="FF404040"/>
      <name val="Arial"/>
      <family val="2"/>
    </font>
    <font>
      <sz val="10"/>
      <color theme="0" tint="-0.34998626667073579"/>
      <name val="Arial"/>
      <family val="2"/>
    </font>
    <font>
      <b/>
      <sz val="11"/>
      <color theme="3"/>
      <name val="Arial"/>
      <family val="2"/>
    </font>
  </fonts>
  <fills count="41">
    <fill>
      <patternFill patternType="none"/>
    </fill>
    <fill>
      <patternFill patternType="gray125"/>
    </fill>
    <fill>
      <patternFill patternType="solid">
        <fgColor rgb="FFD6E4F8"/>
        <bgColor indexed="64"/>
      </patternFill>
    </fill>
    <fill>
      <patternFill patternType="solid">
        <fgColor rgb="FF6595D3"/>
        <bgColor indexed="64"/>
      </patternFill>
    </fill>
    <fill>
      <patternFill patternType="solid">
        <fgColor theme="0" tint="-4.9989318521683403E-2"/>
        <bgColor indexed="64"/>
      </patternFill>
    </fill>
    <fill>
      <patternFill patternType="solid">
        <fgColor theme="0"/>
        <bgColor indexed="64"/>
      </patternFill>
    </fill>
    <fill>
      <patternFill patternType="solid">
        <fgColor rgb="FF4597D3"/>
        <bgColor indexed="64"/>
      </patternFill>
    </fill>
    <fill>
      <patternFill patternType="solid">
        <fgColor theme="4" tint="0.79998168889431442"/>
        <bgColor indexed="6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2BBB5"/>
        <bgColor indexed="64"/>
      </patternFill>
    </fill>
    <fill>
      <patternFill patternType="solid">
        <fgColor theme="0" tint="-0.14996795556505021"/>
        <bgColor indexed="64"/>
      </patternFill>
    </fill>
    <fill>
      <patternFill patternType="lightUp"/>
    </fill>
  </fills>
  <borders count="23">
    <border>
      <left/>
      <right/>
      <top/>
      <bottom/>
      <diagonal/>
    </border>
    <border>
      <left style="thin">
        <color rgb="FF143D74"/>
      </left>
      <right style="thin">
        <color rgb="FF143D74"/>
      </right>
      <top style="thin">
        <color rgb="FF143D74"/>
      </top>
      <bottom style="thin">
        <color rgb="FF143D7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rgb="FF00204E"/>
      </bottom>
      <diagonal/>
    </border>
    <border>
      <left/>
      <right/>
      <top style="thin">
        <color theme="1" tint="0.34998626667073579"/>
      </top>
      <bottom style="double">
        <color theme="1" tint="0.34998626667073579"/>
      </bottom>
      <diagonal/>
    </border>
    <border>
      <left style="thin">
        <color rgb="FF404040"/>
      </left>
      <right style="thin">
        <color rgb="FF404040"/>
      </right>
      <top style="thin">
        <color rgb="FF404040"/>
      </top>
      <bottom style="thin">
        <color rgb="FF404040"/>
      </bottom>
      <diagonal/>
    </border>
    <border>
      <left/>
      <right/>
      <top style="thin">
        <color theme="1" tint="0.34998626667073579"/>
      </top>
      <bottom/>
      <diagonal/>
    </border>
    <border>
      <left/>
      <right/>
      <top style="thin">
        <color theme="1" tint="0.34998626667073579"/>
      </top>
      <bottom style="thin">
        <color theme="1" tint="0.34998626667073579"/>
      </bottom>
      <diagonal/>
    </border>
    <border>
      <left/>
      <right/>
      <top style="thin">
        <color rgb="FF6595D3"/>
      </top>
      <bottom/>
      <diagonal/>
    </border>
    <border>
      <left/>
      <right/>
      <top/>
      <bottom style="thin">
        <color rgb="FF6595D3"/>
      </bottom>
      <diagonal/>
    </border>
    <border>
      <left/>
      <right/>
      <top style="double">
        <color rgb="FF6595D3"/>
      </top>
      <bottom/>
      <diagonal/>
    </border>
    <border>
      <left/>
      <right/>
      <top/>
      <bottom style="double">
        <color theme="0" tint="-0.249946592608417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223E"/>
      </left>
      <right style="thin">
        <color rgb="FF00223E"/>
      </right>
      <top style="thin">
        <color rgb="FF00223E"/>
      </top>
      <bottom style="thin">
        <color rgb="FF00223E"/>
      </bottom>
      <diagonal/>
    </border>
  </borders>
  <cellStyleXfs count="65">
    <xf numFmtId="0" fontId="0" fillId="0" borderId="0"/>
    <xf numFmtId="0" fontId="7" fillId="2" borderId="1" applyNumberFormat="0" applyAlignment="0">
      <protection locked="0"/>
    </xf>
    <xf numFmtId="0" fontId="4" fillId="0" borderId="2" applyNumberFormat="0" applyAlignment="0"/>
    <xf numFmtId="0" fontId="4" fillId="0" borderId="5" applyNumberFormat="0" applyFont="0" applyFill="0" applyAlignment="0"/>
    <xf numFmtId="164" fontId="4" fillId="0" borderId="0" applyFont="0" applyFill="0" applyBorder="0" applyAlignment="0"/>
    <xf numFmtId="165" fontId="4" fillId="0" borderId="0" applyFont="0" applyFill="0" applyBorder="0" applyAlignment="0"/>
    <xf numFmtId="0" fontId="4" fillId="0" borderId="3" applyNumberFormat="0" applyFill="0" applyAlignment="0"/>
    <xf numFmtId="0" fontId="8" fillId="0" borderId="4" applyNumberFormat="0" applyAlignment="0"/>
    <xf numFmtId="0" fontId="9" fillId="0" borderId="0" applyNumberFormat="0" applyFill="0" applyBorder="0" applyAlignment="0"/>
    <xf numFmtId="0" fontId="10" fillId="0" borderId="0" applyNumberFormat="0" applyFill="0" applyBorder="0" applyAlignment="0"/>
    <xf numFmtId="0" fontId="6" fillId="0" borderId="0" applyNumberFormat="0" applyFill="0" applyBorder="0" applyAlignment="0"/>
    <xf numFmtId="0" fontId="7" fillId="0" borderId="1" applyNumberFormat="0" applyAlignment="0"/>
    <xf numFmtId="0" fontId="4" fillId="0" borderId="8" applyNumberFormat="0" applyFont="0" applyFill="0" applyAlignment="0"/>
    <xf numFmtId="166" fontId="4" fillId="0" borderId="0" applyFont="0" applyFill="0" applyBorder="0" applyAlignment="0"/>
    <xf numFmtId="167" fontId="4" fillId="0" borderId="0" applyFont="0" applyFill="0" applyBorder="0" applyAlignment="0"/>
    <xf numFmtId="165" fontId="4" fillId="4" borderId="2" applyNumberFormat="0"/>
    <xf numFmtId="0" fontId="11" fillId="0" borderId="0" applyNumberFormat="0" applyFill="0" applyBorder="0" applyAlignment="0"/>
    <xf numFmtId="0" fontId="4" fillId="0" borderId="7" applyNumberFormat="0" applyFont="0" applyFill="0" applyAlignment="0"/>
    <xf numFmtId="0" fontId="14" fillId="38" borderId="22" applyNumberFormat="0">
      <alignment horizontal="centerContinuous" vertical="center" wrapText="1"/>
    </xf>
    <xf numFmtId="0" fontId="12" fillId="39" borderId="6" applyNumberFormat="0" applyAlignment="0">
      <protection locked="0"/>
    </xf>
    <xf numFmtId="0" fontId="13" fillId="0" borderId="0" applyNumberFormat="0" applyFill="0" applyBorder="0" applyAlignment="0"/>
    <xf numFmtId="0" fontId="2" fillId="7" borderId="0" applyNumberFormat="0" applyBorder="0" applyAlignment="0" applyProtection="0"/>
    <xf numFmtId="44" fontId="4" fillId="0" borderId="0" applyFill="0" applyBorder="0" applyAlignment="0" applyProtection="0"/>
    <xf numFmtId="42" fontId="4" fillId="0" borderId="0" applyFill="0" applyBorder="0" applyAlignment="0" applyProtection="0"/>
    <xf numFmtId="0" fontId="21" fillId="0" borderId="0" applyNumberFormat="0" applyFill="0" applyBorder="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8"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8" fillId="11" borderId="16" applyNumberFormat="0" applyAlignment="0" applyProtection="0"/>
    <xf numFmtId="0" fontId="29" fillId="12" borderId="17" applyNumberFormat="0" applyAlignment="0" applyProtection="0"/>
    <xf numFmtId="0" fontId="30" fillId="12" borderId="16" applyNumberFormat="0" applyAlignment="0" applyProtection="0"/>
    <xf numFmtId="0" fontId="31" fillId="0" borderId="18" applyNumberFormat="0" applyFill="0" applyAlignment="0" applyProtection="0"/>
    <xf numFmtId="0" fontId="32" fillId="13" borderId="19" applyNumberFormat="0" applyAlignment="0" applyProtection="0"/>
    <xf numFmtId="0" fontId="33" fillId="0" borderId="0" applyNumberFormat="0" applyFill="0" applyBorder="0" applyAlignment="0" applyProtection="0"/>
    <xf numFmtId="0" fontId="3" fillId="14" borderId="20" applyNumberFormat="0" applyFont="0" applyAlignment="0" applyProtection="0"/>
    <xf numFmtId="0" fontId="34" fillId="0" borderId="0" applyNumberFormat="0" applyFill="0" applyBorder="0" applyAlignment="0" applyProtection="0"/>
    <xf numFmtId="0" fontId="35" fillId="0" borderId="21" applyNumberFormat="0" applyFill="0" applyAlignment="0" applyProtection="0"/>
    <xf numFmtId="0" fontId="36" fillId="15" borderId="0" applyNumberFormat="0" applyBorder="0" applyAlignment="0" applyProtection="0"/>
    <xf numFmtId="0" fontId="1"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6" fillId="33" borderId="0" applyNumberFormat="0" applyBorder="0" applyAlignment="0" applyProtection="0"/>
    <xf numFmtId="0" fontId="36"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36" fillId="37" borderId="0" applyNumberFormat="0" applyBorder="0" applyAlignment="0" applyProtection="0"/>
    <xf numFmtId="0" fontId="37" fillId="0" borderId="0" applyNumberFormat="0" applyFill="0" applyBorder="0" applyAlignment="0" applyProtection="0"/>
  </cellStyleXfs>
  <cellXfs count="70">
    <xf numFmtId="0" fontId="0" fillId="0" borderId="0" xfId="0"/>
    <xf numFmtId="0" fontId="11" fillId="5" borderId="0" xfId="16" applyFont="1" applyFill="1"/>
    <xf numFmtId="0" fontId="20" fillId="5" borderId="0" xfId="0" applyFont="1" applyFill="1"/>
    <xf numFmtId="0" fontId="8" fillId="0" borderId="4" xfId="7" applyFont="1"/>
    <xf numFmtId="0" fontId="9" fillId="0" borderId="0" xfId="8" applyFont="1"/>
    <xf numFmtId="0" fontId="13" fillId="0" borderId="0" xfId="20" applyFont="1"/>
    <xf numFmtId="0" fontId="13" fillId="0" borderId="0" xfId="20" applyFont="1" applyFill="1" applyBorder="1"/>
    <xf numFmtId="0" fontId="12" fillId="39" borderId="6" xfId="19" applyFont="1">
      <protection locked="0"/>
    </xf>
    <xf numFmtId="0" fontId="0" fillId="0" borderId="0" xfId="0" applyFont="1" applyBorder="1"/>
    <xf numFmtId="0" fontId="0" fillId="5" borderId="0" xfId="0" applyFont="1" applyFill="1" applyBorder="1"/>
    <xf numFmtId="0" fontId="0" fillId="5" borderId="0" xfId="0" applyFont="1" applyFill="1"/>
    <xf numFmtId="0" fontId="0" fillId="0" borderId="0" xfId="0" applyFont="1"/>
    <xf numFmtId="0" fontId="0" fillId="5" borderId="12" xfId="0" applyFont="1" applyFill="1" applyBorder="1"/>
    <xf numFmtId="0" fontId="0" fillId="0" borderId="0" xfId="0"/>
    <xf numFmtId="0" fontId="15" fillId="0" borderId="0" xfId="0" quotePrefix="1" applyFont="1"/>
    <xf numFmtId="0" fontId="38" fillId="0" borderId="0" xfId="0" quotePrefix="1" applyFont="1"/>
    <xf numFmtId="0" fontId="39" fillId="0" borderId="0" xfId="0" quotePrefix="1" applyFont="1"/>
    <xf numFmtId="0" fontId="0" fillId="0" borderId="0" xfId="0" applyAlignment="1">
      <alignment horizontal="center"/>
    </xf>
    <xf numFmtId="0" fontId="0" fillId="0" borderId="9" xfId="0" applyBorder="1"/>
    <xf numFmtId="0" fontId="16" fillId="0" borderId="0" xfId="0" applyFont="1"/>
    <xf numFmtId="0" fontId="16" fillId="0" borderId="0" xfId="0" applyFont="1" applyAlignment="1">
      <alignment horizontal="right"/>
    </xf>
    <xf numFmtId="0" fontId="0" fillId="0" borderId="10" xfId="0" applyBorder="1"/>
    <xf numFmtId="0" fontId="40" fillId="0" borderId="0" xfId="8" applyFont="1" applyBorder="1" applyAlignment="1">
      <alignment horizontal="center"/>
    </xf>
    <xf numFmtId="0" fontId="0" fillId="6" borderId="0" xfId="0" applyFill="1"/>
    <xf numFmtId="0" fontId="17" fillId="0" borderId="0" xfId="0" quotePrefix="1" applyFont="1"/>
    <xf numFmtId="0" fontId="18" fillId="0" borderId="0" xfId="0" applyFont="1"/>
    <xf numFmtId="0" fontId="19" fillId="0" borderId="0" xfId="8" quotePrefix="1" applyFont="1"/>
    <xf numFmtId="0" fontId="12" fillId="0" borderId="0" xfId="0" applyFont="1"/>
    <xf numFmtId="0" fontId="0" fillId="0" borderId="0" xfId="0" applyAlignment="1">
      <alignment wrapText="1"/>
    </xf>
    <xf numFmtId="0" fontId="0" fillId="0" borderId="11" xfId="0" applyBorder="1"/>
    <xf numFmtId="0" fontId="5" fillId="0" borderId="0" xfId="0" applyFont="1"/>
    <xf numFmtId="0" fontId="0" fillId="3" borderId="0" xfId="0" applyFont="1" applyFill="1"/>
    <xf numFmtId="22" fontId="0" fillId="0" borderId="0" xfId="0" applyNumberFormat="1" applyFont="1" applyBorder="1"/>
    <xf numFmtId="0" fontId="41" fillId="0" borderId="0" xfId="0" applyFont="1" applyBorder="1" applyAlignment="1">
      <alignment horizontal="centerContinuous" wrapText="1"/>
    </xf>
    <xf numFmtId="0" fontId="0" fillId="0" borderId="0" xfId="0" applyFont="1" applyBorder="1" applyAlignment="1">
      <alignment horizontal="centerContinuous" wrapText="1"/>
    </xf>
    <xf numFmtId="0" fontId="0" fillId="0" borderId="0" xfId="0" applyFont="1" applyAlignment="1">
      <alignment horizontal="center"/>
    </xf>
    <xf numFmtId="0" fontId="0" fillId="0" borderId="9" xfId="0" applyFont="1" applyBorder="1"/>
    <xf numFmtId="0" fontId="0" fillId="0" borderId="10" xfId="0" applyFont="1" applyBorder="1"/>
    <xf numFmtId="0" fontId="0" fillId="3" borderId="0" xfId="0" applyFont="1" applyFill="1" applyBorder="1"/>
    <xf numFmtId="0" fontId="9" fillId="5" borderId="0" xfId="8" applyFill="1"/>
    <xf numFmtId="0" fontId="0" fillId="5" borderId="0" xfId="0" applyFill="1"/>
    <xf numFmtId="0" fontId="13" fillId="5" borderId="0" xfId="20" applyFill="1"/>
    <xf numFmtId="0" fontId="10" fillId="5" borderId="0" xfId="9" applyFill="1"/>
    <xf numFmtId="0" fontId="8" fillId="0" borderId="4" xfId="7"/>
    <xf numFmtId="0" fontId="8" fillId="5" borderId="4" xfId="7" applyFill="1"/>
    <xf numFmtId="165" fontId="0" fillId="0" borderId="0" xfId="5" applyFont="1"/>
    <xf numFmtId="165" fontId="0" fillId="5" borderId="0" xfId="5" applyFont="1" applyFill="1"/>
    <xf numFmtId="0" fontId="7" fillId="2" borderId="1" xfId="1">
      <protection locked="0"/>
    </xf>
    <xf numFmtId="0" fontId="9" fillId="0" borderId="0" xfId="8"/>
    <xf numFmtId="165" fontId="4" fillId="4" borderId="2" xfId="5" applyFill="1" applyBorder="1"/>
    <xf numFmtId="165" fontId="7" fillId="2" borderId="1" xfId="1" applyNumberFormat="1">
      <protection locked="0"/>
    </xf>
    <xf numFmtId="165" fontId="0" fillId="0" borderId="7" xfId="17" applyNumberFormat="1" applyFont="1"/>
    <xf numFmtId="0" fontId="42" fillId="5" borderId="0" xfId="0" applyFont="1" applyFill="1"/>
    <xf numFmtId="165" fontId="0" fillId="0" borderId="0" xfId="0" applyNumberFormat="1"/>
    <xf numFmtId="0" fontId="0" fillId="40" borderId="1" xfId="0" applyFont="1" applyFill="1" applyBorder="1"/>
    <xf numFmtId="0" fontId="10" fillId="0" borderId="0" xfId="9"/>
    <xf numFmtId="0" fontId="12" fillId="39" borderId="6" xfId="19">
      <protection locked="0"/>
    </xf>
    <xf numFmtId="0" fontId="13" fillId="0" borderId="0" xfId="20"/>
    <xf numFmtId="0" fontId="14" fillId="38" borderId="22" xfId="18">
      <alignment horizontal="centerContinuous" vertical="center" wrapText="1"/>
    </xf>
    <xf numFmtId="168" fontId="14" fillId="38" borderId="22" xfId="18" applyNumberFormat="1">
      <alignment horizontal="centerContinuous" vertical="center" wrapText="1"/>
    </xf>
    <xf numFmtId="164" fontId="0" fillId="0" borderId="0" xfId="4" applyFont="1"/>
    <xf numFmtId="164" fontId="7" fillId="2" borderId="1" xfId="1" applyNumberFormat="1">
      <protection locked="0"/>
    </xf>
    <xf numFmtId="0" fontId="13" fillId="0" borderId="0" xfId="20" quotePrefix="1"/>
    <xf numFmtId="169" fontId="4" fillId="0" borderId="2" xfId="2" applyNumberFormat="1"/>
    <xf numFmtId="169" fontId="7" fillId="0" borderId="1" xfId="11" applyNumberFormat="1"/>
    <xf numFmtId="169" fontId="7" fillId="2" borderId="1" xfId="1" applyNumberFormat="1">
      <protection locked="0"/>
    </xf>
    <xf numFmtId="0" fontId="13" fillId="5" borderId="0" xfId="20" quotePrefix="1" applyFill="1"/>
    <xf numFmtId="165" fontId="0" fillId="0" borderId="0" xfId="0" applyNumberFormat="1" applyFont="1"/>
    <xf numFmtId="170" fontId="7" fillId="0" borderId="1" xfId="11" applyNumberFormat="1"/>
    <xf numFmtId="170" fontId="7" fillId="2" borderId="1" xfId="1" applyNumberFormat="1" applyAlignment="1">
      <alignment horizontal="center"/>
      <protection locked="0"/>
    </xf>
  </cellXfs>
  <cellStyles count="65">
    <cellStyle name="20% - Accent1" xfId="21" builtinId="30" hidden="1"/>
    <cellStyle name="20% - Accent2" xfId="45" builtinId="34" hidden="1"/>
    <cellStyle name="20% - Accent3" xfId="49" builtinId="38" hidden="1"/>
    <cellStyle name="20% - Accent4" xfId="53" builtinId="42" hidden="1"/>
    <cellStyle name="20% - Accent5" xfId="57" builtinId="46" hidden="1"/>
    <cellStyle name="20% - Accent6" xfId="61" builtinId="50" hidden="1"/>
    <cellStyle name="40% - Accent1" xfId="42" builtinId="31" hidden="1"/>
    <cellStyle name="40% - Accent2" xfId="46" builtinId="35" hidden="1"/>
    <cellStyle name="40% - Accent3" xfId="50" builtinId="39" hidden="1"/>
    <cellStyle name="40% - Accent4" xfId="54" builtinId="43" hidden="1"/>
    <cellStyle name="40% - Accent5" xfId="58" builtinId="47" hidden="1"/>
    <cellStyle name="40% - Accent6" xfId="62" builtinId="51" hidden="1"/>
    <cellStyle name="60% - Accent1" xfId="43" builtinId="32" hidden="1"/>
    <cellStyle name="60% - Accent2" xfId="47" builtinId="36" hidden="1"/>
    <cellStyle name="60% - Accent3" xfId="51" builtinId="40" hidden="1"/>
    <cellStyle name="60% - Accent4" xfId="55" builtinId="44" hidden="1"/>
    <cellStyle name="60% - Accent5" xfId="59" builtinId="48" hidden="1"/>
    <cellStyle name="60% - Accent6" xfId="63" builtinId="52" hidden="1"/>
    <cellStyle name="Accent1" xfId="41" builtinId="29" hidden="1"/>
    <cellStyle name="Accent2" xfId="44" builtinId="33" hidden="1"/>
    <cellStyle name="Accent3" xfId="48" builtinId="37" hidden="1"/>
    <cellStyle name="Accent4" xfId="52" builtinId="41" hidden="1"/>
    <cellStyle name="Accent5" xfId="56" builtinId="45" hidden="1"/>
    <cellStyle name="Accent6" xfId="60" builtinId="49" hidden="1"/>
    <cellStyle name="Assumption" xfId="1"/>
    <cellStyle name="Bad" xfId="30" builtinId="27" hidden="1"/>
    <cellStyle name="Calculation" xfId="34" builtinId="22" hidden="1"/>
    <cellStyle name="Cell_calc" xfId="2"/>
    <cellStyle name="Check Cell" xfId="36" builtinId="23" hidden="1"/>
    <cellStyle name="Closing_Bal" xfId="3"/>
    <cellStyle name="Comma" xfId="4" builtinId="3" customBuiltin="1"/>
    <cellStyle name="Comma [0]" xfId="5" builtinId="6" customBuiltin="1"/>
    <cellStyle name="Currency" xfId="22" builtinId="4" hidden="1" customBuiltin="1"/>
    <cellStyle name="Currency [0]" xfId="23" builtinId="7" hidden="1" customBuiltin="1"/>
    <cellStyle name="Explanatory Text" xfId="39" builtinId="53" hidden="1"/>
    <cellStyle name="Good" xfId="29" builtinId="26" hidden="1"/>
    <cellStyle name="Grid" xfId="6"/>
    <cellStyle name="Header0" xfId="7"/>
    <cellStyle name="Header1" xfId="8"/>
    <cellStyle name="Header2" xfId="9"/>
    <cellStyle name="Header3" xfId="10"/>
    <cellStyle name="Heading 1" xfId="25" builtinId="16" hidden="1"/>
    <cellStyle name="Heading 2" xfId="26" builtinId="17" hidden="1"/>
    <cellStyle name="Heading 3" xfId="27" builtinId="18" hidden="1"/>
    <cellStyle name="Heading 4" xfId="28" builtinId="19" hidden="1"/>
    <cellStyle name="Hyperlink" xfId="64" builtinId="8" hidden="1"/>
    <cellStyle name="Import" xfId="11"/>
    <cellStyle name="Input" xfId="32" builtinId="20" hidden="1"/>
    <cellStyle name="Key_Line" xfId="12"/>
    <cellStyle name="Linked Cell" xfId="35" builtinId="24" hidden="1"/>
    <cellStyle name="Neutral" xfId="31" builtinId="28" hidden="1"/>
    <cellStyle name="Normal" xfId="0" builtinId="0" customBuiltin="1"/>
    <cellStyle name="Note" xfId="38" builtinId="10" hidden="1"/>
    <cellStyle name="Output" xfId="33" builtinId="21" hidden="1"/>
    <cellStyle name="Percent" xfId="13" builtinId="5" customBuiltin="1"/>
    <cellStyle name="Percent [0]" xfId="14"/>
    <cellStyle name="Row_Sum" xfId="15"/>
    <cellStyle name="Sheet_Header" xfId="16"/>
    <cellStyle name="Sum_Line" xfId="17"/>
    <cellStyle name="Table_Heading" xfId="18"/>
    <cellStyle name="Tech_Input" xfId="19"/>
    <cellStyle name="Title" xfId="24" builtinId="15" hidden="1"/>
    <cellStyle name="Total" xfId="40" builtinId="25" hidden="1"/>
    <cellStyle name="Unit" xfId="20"/>
    <cellStyle name="Warning Text" xfId="37" builtinId="11" hidden="1"/>
  </cellStyles>
  <dxfs count="18">
    <dxf>
      <font>
        <color theme="0"/>
      </font>
      <fill>
        <gradientFill degree="180">
          <stop position="0">
            <color rgb="FFC0504D"/>
          </stop>
          <stop position="1">
            <color rgb="FFFFA3A3"/>
          </stop>
        </gradientFill>
      </fill>
      <border>
        <left style="thin">
          <color rgb="FFFF0000"/>
        </left>
        <right style="thin">
          <color rgb="FFFF0000"/>
        </right>
        <top style="thin">
          <color rgb="FFFF0000"/>
        </top>
        <bottom style="thin">
          <color rgb="FFFF0000"/>
        </bottom>
        <vertical/>
        <horizontal/>
      </border>
    </dxf>
    <dxf>
      <font>
        <color theme="0"/>
      </font>
      <fill>
        <gradientFill degree="180">
          <stop position="0">
            <color rgb="FFC0504D"/>
          </stop>
          <stop position="1">
            <color rgb="FFFFA3A3"/>
          </stop>
        </gradientFill>
      </fill>
      <border>
        <left style="thin">
          <color rgb="FFFF0000"/>
        </left>
        <right style="thin">
          <color rgb="FFFF0000"/>
        </right>
        <top style="thin">
          <color rgb="FFFF0000"/>
        </top>
        <bottom style="thin">
          <color rgb="FFFF0000"/>
        </bottom>
        <vertical/>
        <horizontal/>
      </border>
    </dxf>
    <dxf>
      <font>
        <color theme="0"/>
      </font>
      <fill>
        <gradientFill degree="180">
          <stop position="0">
            <color rgb="FFC0504D"/>
          </stop>
          <stop position="1">
            <color rgb="FFFFA3A3"/>
          </stop>
        </gradientFill>
      </fill>
      <border>
        <left style="thin">
          <color rgb="FFFF0000"/>
        </left>
        <right style="thin">
          <color rgb="FFFF0000"/>
        </right>
        <top style="thin">
          <color rgb="FFFF0000"/>
        </top>
        <bottom style="thin">
          <color rgb="FFFF0000"/>
        </bottom>
        <vertical/>
        <horizontal/>
      </border>
    </dxf>
    <dxf>
      <font>
        <color theme="0"/>
      </font>
      <fill>
        <gradientFill degree="180">
          <stop position="0">
            <color rgb="FFC0504D"/>
          </stop>
          <stop position="1">
            <color rgb="FFFFA3A3"/>
          </stop>
        </gradientFill>
      </fill>
      <border>
        <left style="thin">
          <color rgb="FFFF0000"/>
        </left>
        <right style="thin">
          <color rgb="FFFF0000"/>
        </right>
        <top style="thin">
          <color rgb="FFFF0000"/>
        </top>
        <bottom style="thin">
          <color rgb="FFFF0000"/>
        </bottom>
        <vertical/>
        <horizontal/>
      </border>
    </dxf>
    <dxf>
      <font>
        <color theme="0"/>
      </font>
      <fill>
        <gradientFill degree="180">
          <stop position="0">
            <color rgb="FFC0504D"/>
          </stop>
          <stop position="1">
            <color rgb="FFFFA3A3"/>
          </stop>
        </gradientFill>
      </fill>
      <border>
        <left style="thin">
          <color rgb="FFFF0000"/>
        </left>
        <right style="thin">
          <color rgb="FFFF0000"/>
        </right>
        <top style="thin">
          <color rgb="FFFF0000"/>
        </top>
        <bottom style="thin">
          <color rgb="FFFF0000"/>
        </bottom>
        <vertical/>
        <horizontal/>
      </border>
    </dxf>
    <dxf>
      <font>
        <color theme="0"/>
      </font>
      <fill>
        <gradientFill degree="180">
          <stop position="0">
            <color rgb="FFC0504D"/>
          </stop>
          <stop position="1">
            <color rgb="FFFFA3A3"/>
          </stop>
        </gradientFill>
      </fill>
      <border>
        <left style="thin">
          <color rgb="FFFF0000"/>
        </left>
        <right style="thin">
          <color rgb="FFFF0000"/>
        </right>
        <top style="thin">
          <color rgb="FFFF0000"/>
        </top>
        <bottom style="thin">
          <color rgb="FFFF0000"/>
        </bottom>
        <vertical/>
        <horizontal/>
      </border>
    </dxf>
    <dxf>
      <font>
        <color theme="0"/>
      </font>
      <fill>
        <gradientFill degree="180">
          <stop position="0">
            <color rgb="FFC0504D"/>
          </stop>
          <stop position="1">
            <color rgb="FFFFA3A3"/>
          </stop>
        </gradientFill>
      </fill>
      <border>
        <left style="thin">
          <color rgb="FFFF0000"/>
        </left>
        <right style="thin">
          <color rgb="FFFF0000"/>
        </right>
        <top style="thin">
          <color rgb="FFFF0000"/>
        </top>
        <bottom style="thin">
          <color rgb="FFFF0000"/>
        </bottom>
        <vertical/>
        <horizontal/>
      </border>
    </dxf>
    <dxf>
      <font>
        <color theme="0"/>
      </font>
      <fill>
        <gradientFill degree="180">
          <stop position="0">
            <color rgb="FFC0504D"/>
          </stop>
          <stop position="1">
            <color rgb="FFFFA3A3"/>
          </stop>
        </gradientFill>
      </fill>
      <border>
        <left style="thin">
          <color rgb="FFFF0000"/>
        </left>
        <right style="thin">
          <color rgb="FFFF0000"/>
        </right>
        <top style="thin">
          <color rgb="FFFF0000"/>
        </top>
        <bottom style="thin">
          <color rgb="FFFF0000"/>
        </bottom>
        <vertical/>
        <horizontal/>
      </border>
    </dxf>
    <dxf>
      <font>
        <color theme="0"/>
      </font>
      <fill>
        <gradientFill degree="180">
          <stop position="0">
            <color rgb="FFC0504D"/>
          </stop>
          <stop position="1">
            <color rgb="FFFFA3A3"/>
          </stop>
        </gradientFill>
      </fill>
      <border>
        <left style="thin">
          <color rgb="FFFF0000"/>
        </left>
        <right style="thin">
          <color rgb="FFFF0000"/>
        </right>
        <top style="thin">
          <color rgb="FFFF0000"/>
        </top>
        <bottom style="thin">
          <color rgb="FFFF0000"/>
        </bottom>
        <vertical/>
        <horizontal/>
      </border>
    </dxf>
    <dxf>
      <font>
        <color theme="0"/>
      </font>
      <fill>
        <gradientFill degree="180">
          <stop position="0">
            <color rgb="FFC0504D"/>
          </stop>
          <stop position="1">
            <color rgb="FFFFA3A3"/>
          </stop>
        </gradientFill>
      </fill>
      <border>
        <left style="thin">
          <color rgb="FFFF0000"/>
        </left>
        <right style="thin">
          <color rgb="FFFF0000"/>
        </right>
        <top style="thin">
          <color rgb="FFFF0000"/>
        </top>
        <bottom style="thin">
          <color rgb="FFFF0000"/>
        </bottom>
        <vertical/>
        <horizontal/>
      </border>
    </dxf>
    <dxf>
      <font>
        <color theme="0"/>
      </font>
      <fill>
        <gradientFill degree="180">
          <stop position="0">
            <color rgb="FFC0504D"/>
          </stop>
          <stop position="1">
            <color rgb="FFFFA3A3"/>
          </stop>
        </gradientFill>
      </fill>
      <border>
        <left style="thin">
          <color rgb="FFFF0000"/>
        </left>
        <right style="thin">
          <color rgb="FFFF0000"/>
        </right>
        <top style="thin">
          <color rgb="FFFF0000"/>
        </top>
        <bottom style="thin">
          <color rgb="FFFF0000"/>
        </bottom>
        <vertical/>
        <horizontal/>
      </border>
    </dxf>
    <dxf>
      <font>
        <color theme="0"/>
      </font>
      <fill>
        <gradientFill degree="180">
          <stop position="0">
            <color rgb="FFC0504D"/>
          </stop>
          <stop position="1">
            <color rgb="FFFFA3A3"/>
          </stop>
        </gradientFill>
      </fill>
      <border>
        <left style="thin">
          <color rgb="FFFF0000"/>
        </left>
        <right style="thin">
          <color rgb="FFFF0000"/>
        </right>
        <top style="thin">
          <color rgb="FFFF0000"/>
        </top>
        <bottom style="thin">
          <color rgb="FFFF0000"/>
        </bottom>
        <vertical/>
        <horizontal/>
      </border>
    </dxf>
    <dxf>
      <font>
        <color theme="0" tint="-0.14996795556505021"/>
      </font>
      <fill>
        <patternFill patternType="lightUp">
          <fgColor theme="1" tint="0.34998626667073579"/>
          <bgColor theme="0"/>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14996795556505021"/>
      </font>
      <fill>
        <patternFill patternType="lightUp">
          <fgColor theme="1" tint="0.34998626667073579"/>
          <bgColor theme="0"/>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14996795556505021"/>
      </font>
      <fill>
        <patternFill patternType="lightUp">
          <fgColor theme="1" tint="0.34998626667073579"/>
          <bgColor theme="0"/>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14996795556505021"/>
      </font>
      <fill>
        <patternFill patternType="lightUp">
          <fgColor theme="1" tint="0.34998626667073579"/>
          <bgColor theme="0"/>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tint="-0.14996795556505021"/>
      </font>
      <fill>
        <patternFill patternType="lightUp">
          <fgColor theme="1" tint="0.34998626667073579"/>
          <bgColor theme="0"/>
        </patternFill>
      </fill>
      <border>
        <left style="thin">
          <color theme="1" tint="0.34998626667073579"/>
        </left>
        <right style="thin">
          <color theme="1" tint="0.34998626667073579"/>
        </right>
        <top style="thin">
          <color theme="1" tint="0.34998626667073579"/>
        </top>
        <bottom style="thin">
          <color theme="1" tint="0.34998626667073579"/>
        </bottom>
        <vertical/>
        <horizontal/>
      </border>
    </dxf>
    <dxf>
      <font>
        <color theme="0"/>
      </font>
      <fill>
        <gradientFill degree="180">
          <stop position="0">
            <color rgb="FFC0504D"/>
          </stop>
          <stop position="1">
            <color rgb="FFFFA3A3"/>
          </stop>
        </gradientFill>
      </fill>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colors>
    <mruColors>
      <color rgb="FFCDDDAD"/>
      <color rgb="FFFF7979"/>
      <color rgb="FF4FFF9F"/>
      <color rgb="FFC4D79D"/>
      <color rgb="FFCCFF99"/>
      <color rgb="FFF8F200"/>
      <color rgb="FF52BBB5"/>
      <color rgb="FFD3A985"/>
      <color rgb="FF6595D3"/>
      <color rgb="FF0022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lentransolutions.com" TargetMode="External"/></Relationships>
</file>

<file path=xl/drawings/drawing1.xml><?xml version="1.0" encoding="utf-8"?>
<xdr:wsDr xmlns:xdr="http://schemas.openxmlformats.org/drawingml/2006/spreadsheetDrawing" xmlns:a="http://schemas.openxmlformats.org/drawingml/2006/main">
  <xdr:oneCellAnchor>
    <xdr:from>
      <xdr:col>1</xdr:col>
      <xdr:colOff>905</xdr:colOff>
      <xdr:row>5</xdr:row>
      <xdr:rowOff>59870</xdr:rowOff>
    </xdr:from>
    <xdr:ext cx="11538858" cy="3290207"/>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115205" y="1479095"/>
          <a:ext cx="11538858" cy="32902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AU" sz="1500" baseline="0">
              <a:solidFill>
                <a:srgbClr val="584444"/>
              </a:solidFill>
              <a:latin typeface="Gill Sans MT" pitchFamily="34" charset="0"/>
              <a:ea typeface="+mn-ea"/>
              <a:cs typeface="+mn-cs"/>
            </a:rPr>
            <a:t>This Tutorial has been prepared originally by Lentran Modelling Solutions Pty Ltd (hereafter "LMS"). LMS is not responsible for the use, interpretation or adequacy of the Tutorial at any time to any user. Tutorial means any element of this Excel file and any other document (e.g. instructions / guide) that accompany this Excel file to make up the whole Tutorial.</a:t>
          </a:r>
        </a:p>
        <a:p>
          <a:endParaRPr lang="en-AU" sz="1500" baseline="0">
            <a:solidFill>
              <a:srgbClr val="584444"/>
            </a:solidFill>
            <a:latin typeface="Gill Sans MT" pitchFamily="34" charset="0"/>
            <a:ea typeface="+mn-ea"/>
            <a:cs typeface="+mn-cs"/>
          </a:endParaRPr>
        </a:p>
        <a:p>
          <a:r>
            <a:rPr lang="en-AU" sz="1500" baseline="0">
              <a:solidFill>
                <a:srgbClr val="584444"/>
              </a:solidFill>
              <a:latin typeface="Gill Sans MT" pitchFamily="34" charset="0"/>
              <a:ea typeface="+mn-ea"/>
              <a:cs typeface="+mn-cs"/>
            </a:rPr>
            <a:t>For clarity and avoidance of doubt, understand that in accepting this disclaimer, you are acknowledging that:</a:t>
          </a:r>
        </a:p>
        <a:p>
          <a:endParaRPr lang="en-AU" sz="1500" baseline="0">
            <a:solidFill>
              <a:srgbClr val="584444"/>
            </a:solidFill>
            <a:latin typeface="Gill Sans MT" pitchFamily="34" charset="0"/>
            <a:ea typeface="+mn-ea"/>
            <a:cs typeface="+mn-cs"/>
          </a:endParaRPr>
        </a:p>
        <a:p>
          <a:r>
            <a:rPr lang="en-AU" sz="1500" baseline="0">
              <a:solidFill>
                <a:srgbClr val="584444"/>
              </a:solidFill>
              <a:latin typeface="Wingdings" pitchFamily="2" charset="2"/>
              <a:ea typeface="+mn-ea"/>
              <a:cs typeface="+mn-cs"/>
            </a:rPr>
            <a:t>r </a:t>
          </a:r>
          <a:r>
            <a:rPr lang="en-AU" sz="1500" baseline="0">
              <a:solidFill>
                <a:srgbClr val="584444"/>
              </a:solidFill>
              <a:latin typeface="Gill Sans MT" pitchFamily="34" charset="0"/>
              <a:ea typeface="+mn-ea"/>
              <a:cs typeface="+mn-cs"/>
            </a:rPr>
            <a:t>No responsibility is taken by LMS for the adequacy or accuracy of this Tutorial</a:t>
          </a:r>
        </a:p>
        <a:p>
          <a:r>
            <a:rPr lang="en-AU" sz="1500" baseline="0">
              <a:solidFill>
                <a:srgbClr val="584444"/>
              </a:solidFill>
              <a:latin typeface="Wingdings" pitchFamily="2" charset="2"/>
              <a:ea typeface="+mn-ea"/>
              <a:cs typeface="+mn-cs"/>
            </a:rPr>
            <a:t>r </a:t>
          </a:r>
          <a:r>
            <a:rPr lang="en-AU" sz="1500" baseline="0">
              <a:solidFill>
                <a:srgbClr val="584444"/>
              </a:solidFill>
              <a:latin typeface="Gill Sans MT" pitchFamily="34" charset="0"/>
              <a:ea typeface="+mn-ea"/>
              <a:cs typeface="+mn-cs"/>
            </a:rPr>
            <a:t>Tutorial users are solely responsible for performing their own due diligence</a:t>
          </a:r>
        </a:p>
        <a:p>
          <a:r>
            <a:rPr lang="en-AU" sz="1500" baseline="0">
              <a:solidFill>
                <a:srgbClr val="584444"/>
              </a:solidFill>
              <a:latin typeface="Wingdings" pitchFamily="2" charset="2"/>
              <a:ea typeface="+mn-ea"/>
              <a:cs typeface="+mn-cs"/>
            </a:rPr>
            <a:t>r </a:t>
          </a:r>
          <a:r>
            <a:rPr lang="en-AU" sz="1500" baseline="0">
              <a:solidFill>
                <a:srgbClr val="584444"/>
              </a:solidFill>
              <a:latin typeface="Gill Sans MT" pitchFamily="34" charset="0"/>
              <a:ea typeface="+mn-ea"/>
              <a:cs typeface="+mn-cs"/>
            </a:rPr>
            <a:t>LMS is not responsible for the integrity of the electronic file</a:t>
          </a:r>
        </a:p>
        <a:p>
          <a:r>
            <a:rPr lang="en-AU" sz="1500" baseline="0">
              <a:solidFill>
                <a:srgbClr val="584444"/>
              </a:solidFill>
              <a:latin typeface="Wingdings" pitchFamily="2" charset="2"/>
              <a:ea typeface="+mn-ea"/>
              <a:cs typeface="+mn-cs"/>
            </a:rPr>
            <a:t>r </a:t>
          </a:r>
          <a:r>
            <a:rPr lang="en-AU" sz="1500" baseline="0">
              <a:solidFill>
                <a:srgbClr val="584444"/>
              </a:solidFill>
              <a:latin typeface="Gill Sans MT" pitchFamily="34" charset="0"/>
              <a:ea typeface="+mn-ea"/>
              <a:cs typeface="+mn-cs"/>
            </a:rPr>
            <a:t>This Tutorial has been designed so that users can modify some of the assumptions to consider alternative outcomes. </a:t>
          </a:r>
        </a:p>
        <a:p>
          <a:r>
            <a:rPr lang="en-AU" sz="1500" baseline="0">
              <a:solidFill>
                <a:srgbClr val="584444"/>
              </a:solidFill>
              <a:latin typeface="Wingdings" pitchFamily="2" charset="2"/>
              <a:ea typeface="+mn-ea"/>
              <a:cs typeface="+mn-cs"/>
            </a:rPr>
            <a:t>r </a:t>
          </a:r>
          <a:r>
            <a:rPr lang="en-AU" sz="1500" baseline="0">
              <a:solidFill>
                <a:srgbClr val="584444"/>
              </a:solidFill>
              <a:latin typeface="Gill Sans MT" pitchFamily="34" charset="0"/>
              <a:ea typeface="+mn-ea"/>
              <a:cs typeface="+mn-cs"/>
            </a:rPr>
            <a:t>LMS does not assume responsibility for any modification, interpretation or decisions made by any user</a:t>
          </a:r>
          <a:endParaRPr lang="en-AU" sz="1500">
            <a:solidFill>
              <a:srgbClr val="584444"/>
            </a:solidFill>
            <a:latin typeface="Gill Sans MT" pitchFamily="34" charset="0"/>
          </a:endParaRPr>
        </a:p>
        <a:p>
          <a:endParaRPr lang="en-AU" sz="1500">
            <a:solidFill>
              <a:srgbClr val="584444"/>
            </a:solidFill>
          </a:endParaRPr>
        </a:p>
        <a:p>
          <a:r>
            <a:rPr lang="en-AU" sz="1500" baseline="0">
              <a:solidFill>
                <a:srgbClr val="584444"/>
              </a:solidFill>
              <a:latin typeface="Gill Sans MT" pitchFamily="34" charset="0"/>
              <a:ea typeface="+mn-ea"/>
              <a:cs typeface="+mn-cs"/>
            </a:rPr>
            <a:t>Please press Accept below to access Tutorial</a:t>
          </a:r>
        </a:p>
      </xdr:txBody>
    </xdr:sp>
    <xdr:clientData/>
  </xdr:oneCellAnchor>
  <xdr:twoCellAnchor>
    <xdr:from>
      <xdr:col>13</xdr:col>
      <xdr:colOff>299371</xdr:colOff>
      <xdr:row>27</xdr:row>
      <xdr:rowOff>0</xdr:rowOff>
    </xdr:from>
    <xdr:to>
      <xdr:col>19</xdr:col>
      <xdr:colOff>503465</xdr:colOff>
      <xdr:row>31</xdr:row>
      <xdr:rowOff>54429</xdr:rowOff>
    </xdr:to>
    <xdr:sp macro="[0]!Disc_Reject" textlink="">
      <xdr:nvSpPr>
        <xdr:cNvPr id="3" name="Snip Single Corner Rectangle 2">
          <a:extLst>
            <a:ext uri="{FF2B5EF4-FFF2-40B4-BE49-F238E27FC236}">
              <a16:creationId xmlns="" xmlns:a16="http://schemas.microsoft.com/office/drawing/2014/main" id="{00000000-0008-0000-0000-000003000000}"/>
            </a:ext>
          </a:extLst>
        </xdr:cNvPr>
        <xdr:cNvSpPr/>
      </xdr:nvSpPr>
      <xdr:spPr>
        <a:xfrm>
          <a:off x="7728871" y="4991100"/>
          <a:ext cx="3861694" cy="702129"/>
        </a:xfrm>
        <a:prstGeom prst="snip1Rect">
          <a:avLst/>
        </a:prstGeom>
        <a:solidFill>
          <a:srgbClr val="4597D3"/>
        </a:solidFill>
        <a:ln>
          <a:noFill/>
        </a:ln>
        <a:effectLst>
          <a:outerShdw blurRad="50800" dist="38100" dir="2700000" sx="103000" sy="103000" algn="tl" rotWithShape="0">
            <a:srgbClr val="003764">
              <a:alpha val="40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2000">
              <a:latin typeface="Arial" panose="020B0604020202020204" pitchFamily="34" charset="0"/>
              <a:cs typeface="Arial" panose="020B0604020202020204" pitchFamily="34" charset="0"/>
            </a:rPr>
            <a:t>Don't Accept Disclaimer</a:t>
          </a:r>
        </a:p>
      </xdr:txBody>
    </xdr:sp>
    <xdr:clientData/>
  </xdr:twoCellAnchor>
  <xdr:twoCellAnchor>
    <xdr:from>
      <xdr:col>1</xdr:col>
      <xdr:colOff>0</xdr:colOff>
      <xdr:row>26</xdr:row>
      <xdr:rowOff>149679</xdr:rowOff>
    </xdr:from>
    <xdr:to>
      <xdr:col>7</xdr:col>
      <xdr:colOff>204095</xdr:colOff>
      <xdr:row>31</xdr:row>
      <xdr:rowOff>0</xdr:rowOff>
    </xdr:to>
    <xdr:sp macro="[0]!Disc_Accept" textlink="">
      <xdr:nvSpPr>
        <xdr:cNvPr id="4" name="Snip Single Corner Rectangle 3">
          <a:extLst>
            <a:ext uri="{FF2B5EF4-FFF2-40B4-BE49-F238E27FC236}">
              <a16:creationId xmlns="" xmlns:a16="http://schemas.microsoft.com/office/drawing/2014/main" id="{00000000-0008-0000-0000-000004000000}"/>
            </a:ext>
          </a:extLst>
        </xdr:cNvPr>
        <xdr:cNvSpPr/>
      </xdr:nvSpPr>
      <xdr:spPr>
        <a:xfrm>
          <a:off x="114300" y="4969329"/>
          <a:ext cx="3861695" cy="669471"/>
        </a:xfrm>
        <a:prstGeom prst="snip1Rect">
          <a:avLst/>
        </a:prstGeom>
        <a:solidFill>
          <a:srgbClr val="4597D3"/>
        </a:solidFill>
        <a:ln>
          <a:noFill/>
        </a:ln>
        <a:effectLst>
          <a:outerShdw blurRad="50800" dist="38100" dir="2700000" sx="103000" sy="103000" algn="tl" rotWithShape="0">
            <a:srgbClr val="003764">
              <a:alpha val="40000"/>
            </a:srgb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AU" sz="2000" b="0">
              <a:latin typeface="Arial" panose="020B0604020202020204" pitchFamily="34" charset="0"/>
              <a:cs typeface="Arial" panose="020B0604020202020204" pitchFamily="34" charset="0"/>
            </a:rPr>
            <a:t>Accept Disclaimer</a:t>
          </a:r>
        </a:p>
      </xdr:txBody>
    </xdr:sp>
    <xdr:clientData/>
  </xdr:twoCellAnchor>
  <xdr:twoCellAnchor editAs="oneCell">
    <xdr:from>
      <xdr:col>1</xdr:col>
      <xdr:colOff>76200</xdr:colOff>
      <xdr:row>32</xdr:row>
      <xdr:rowOff>31750</xdr:rowOff>
    </xdr:from>
    <xdr:to>
      <xdr:col>3</xdr:col>
      <xdr:colOff>486180</xdr:colOff>
      <xdr:row>35</xdr:row>
      <xdr:rowOff>164710</xdr:rowOff>
    </xdr:to>
    <xdr:pic>
      <xdr:nvPicPr>
        <xdr:cNvPr id="7" name="Picture 6">
          <a:extLst>
            <a:ext uri="{FF2B5EF4-FFF2-40B4-BE49-F238E27FC236}">
              <a16:creationId xmlns="" xmlns:a16="http://schemas.microsoft.com/office/drawing/2014/main" id="{00000000-0008-0000-0000-000007000000}"/>
            </a:ext>
          </a:extLst>
        </xdr:cNvPr>
        <xdr:cNvPicPr>
          <a:picLocks noChangeAspect="1"/>
        </xdr:cNvPicPr>
      </xdr:nvPicPr>
      <xdr:blipFill>
        <a:blip xmlns:r="http://schemas.openxmlformats.org/officeDocument/2006/relationships" r:embed="rId1"/>
        <a:stretch>
          <a:fillRect/>
        </a:stretch>
      </xdr:blipFill>
      <xdr:spPr>
        <a:xfrm>
          <a:off x="190500" y="5937250"/>
          <a:ext cx="1629180" cy="7552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56059</xdr:colOff>
      <xdr:row>32</xdr:row>
      <xdr:rowOff>22411</xdr:rowOff>
    </xdr:from>
    <xdr:to>
      <xdr:col>3</xdr:col>
      <xdr:colOff>425823</xdr:colOff>
      <xdr:row>35</xdr:row>
      <xdr:rowOff>153255</xdr:rowOff>
    </xdr:to>
    <xdr:pic>
      <xdr:nvPicPr>
        <xdr:cNvPr id="5" name="Picture 4">
          <a:hlinkClick xmlns:r="http://schemas.openxmlformats.org/officeDocument/2006/relationships" r:id="rId1"/>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268971" y="6062382"/>
          <a:ext cx="1624823" cy="735961"/>
        </a:xfrm>
        <a:prstGeom prst="rect">
          <a:avLst/>
        </a:prstGeom>
      </xdr:spPr>
    </xdr:pic>
    <xdr:clientData/>
  </xdr:twoCellAnchor>
  <xdr:twoCellAnchor editAs="oneCell">
    <xdr:from>
      <xdr:col>15</xdr:col>
      <xdr:colOff>364066</xdr:colOff>
      <xdr:row>25</xdr:row>
      <xdr:rowOff>335292</xdr:rowOff>
    </xdr:from>
    <xdr:to>
      <xdr:col>20</xdr:col>
      <xdr:colOff>2494</xdr:colOff>
      <xdr:row>32</xdr:row>
      <xdr:rowOff>0</xdr:rowOff>
    </xdr:to>
    <xdr:pic>
      <xdr:nvPicPr>
        <xdr:cNvPr id="7" name="Picture 6">
          <a:hlinkClick xmlns:r="http://schemas.openxmlformats.org/officeDocument/2006/relationships" r:id="rId1"/>
          <a:extLst>
            <a:ext uri="{FF2B5EF4-FFF2-40B4-BE49-F238E27FC236}">
              <a16:creationId xmlns="" xmlns:a16="http://schemas.microsoft.com/office/drawing/2014/main" id="{00000000-0008-0000-0100-000007000000}"/>
            </a:ext>
          </a:extLst>
        </xdr:cNvPr>
        <xdr:cNvPicPr>
          <a:picLocks noChangeAspect="1"/>
        </xdr:cNvPicPr>
      </xdr:nvPicPr>
      <xdr:blipFill>
        <a:blip xmlns:r="http://schemas.openxmlformats.org/officeDocument/2006/relationships" r:embed="rId3"/>
        <a:stretch>
          <a:fillRect/>
        </a:stretch>
      </xdr:blipFill>
      <xdr:spPr>
        <a:xfrm>
          <a:off x="9626599" y="5178225"/>
          <a:ext cx="2853267" cy="9855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heodore\Google%20Drive\06-Lentran%20Solutions\Consulting\Claymore\Projects\ANU\Modelling\Build\20160525_LMS_ANU_Student%20Accom%20PPP_Deliver_v2.9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Title"/>
      <sheetName val="Issue"/>
      <sheetName val="Log"/>
      <sheetName val="CFW_A"/>
      <sheetName val="CFW_Q"/>
      <sheetName val="CFW_M"/>
      <sheetName val="SecT_M"/>
      <sheetName val="BidT_M"/>
      <sheetName val="Dashboard"/>
      <sheetName val="Scenarios"/>
      <sheetName val="Solve"/>
      <sheetName val="Ass_Gen"/>
      <sheetName val="Ass_FM"/>
      <sheetName val="Ass_Accom"/>
      <sheetName val="Ass_Fin"/>
      <sheetName val="Timing"/>
      <sheetName val="Ops"/>
      <sheetName val="Debt"/>
      <sheetName val="Returns"/>
      <sheetName val="T&amp;D"/>
      <sheetName val="PBSA1"/>
      <sheetName val="PBSA2"/>
      <sheetName val="PBSA3"/>
      <sheetName val="PBSA4"/>
      <sheetName val="PBSA5"/>
      <sheetName val="PBSA8"/>
      <sheetName val="PBSA9"/>
      <sheetName val="PBSA10"/>
      <sheetName val="PBSA6"/>
      <sheetName val="PBSA7"/>
      <sheetName val="Swap"/>
      <sheetName val="FMOS"/>
      <sheetName val="Extracts"/>
      <sheetName val="Tech"/>
      <sheetName val="20160525_LMS_ANU_Student Accom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contact@lentransolutions.com?subject=Enquiry" TargetMode="External"/><Relationship Id="rId1" Type="http://schemas.openxmlformats.org/officeDocument/2006/relationships/hyperlink" Target="http://www.lentransolutions.com/"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isclaimer">
    <tabColor rgb="FFC8BDD2"/>
  </sheetPr>
  <dimension ref="A1:Y52"/>
  <sheetViews>
    <sheetView showGridLines="0" zoomScale="75" zoomScaleNormal="75" workbookViewId="0">
      <selection activeCell="U2" sqref="U2"/>
    </sheetView>
  </sheetViews>
  <sheetFormatPr defaultColWidth="0" defaultRowHeight="0" customHeight="1" zeroHeight="1"/>
  <cols>
    <col min="1" max="1" width="1.7109375" style="13" customWidth="1"/>
    <col min="2" max="20" width="9.140625" style="13" customWidth="1"/>
    <col min="21" max="22" width="1.7109375" style="13" customWidth="1"/>
    <col min="23" max="25" width="0" style="13" hidden="1" customWidth="1"/>
    <col min="26" max="16384" width="9.140625" style="13" hidden="1"/>
  </cols>
  <sheetData>
    <row r="1" spans="2:22" ht="12.75">
      <c r="V1" s="23"/>
    </row>
    <row r="2" spans="2:22" ht="48">
      <c r="B2" s="24" t="s">
        <v>3</v>
      </c>
      <c r="C2" s="25"/>
      <c r="V2" s="23"/>
    </row>
    <row r="3" spans="2:22" ht="25.5">
      <c r="B3" s="26" t="s">
        <v>1</v>
      </c>
      <c r="C3" s="25"/>
      <c r="V3" s="23"/>
    </row>
    <row r="4" spans="2:22" ht="12.75" customHeight="1">
      <c r="V4" s="23"/>
    </row>
    <row r="5" spans="2:22" ht="12.75" customHeight="1">
      <c r="B5" s="27"/>
      <c r="V5" s="23"/>
    </row>
    <row r="6" spans="2:22" ht="12.75" customHeight="1">
      <c r="V6" s="23"/>
    </row>
    <row r="7" spans="2:22" ht="12.75" customHeight="1">
      <c r="B7" s="28" t="s">
        <v>2</v>
      </c>
      <c r="V7" s="23"/>
    </row>
    <row r="8" spans="2:22" ht="12.75" customHeight="1">
      <c r="V8" s="23"/>
    </row>
    <row r="9" spans="2:22" ht="12.75" customHeight="1">
      <c r="V9" s="23"/>
    </row>
    <row r="10" spans="2:22" ht="12.75" customHeight="1">
      <c r="V10" s="23"/>
    </row>
    <row r="11" spans="2:22" ht="12.75" customHeight="1">
      <c r="V11" s="23"/>
    </row>
    <row r="12" spans="2:22" ht="12.75" customHeight="1">
      <c r="V12" s="23"/>
    </row>
    <row r="13" spans="2:22" ht="12.75" customHeight="1">
      <c r="V13" s="23"/>
    </row>
    <row r="14" spans="2:22" ht="12.75" customHeight="1">
      <c r="V14" s="23"/>
    </row>
    <row r="15" spans="2:22" ht="12.75" customHeight="1">
      <c r="V15" s="23"/>
    </row>
    <row r="16" spans="2:22" ht="12.75" customHeight="1">
      <c r="V16" s="23"/>
    </row>
    <row r="17" spans="2:22" ht="12.75" customHeight="1">
      <c r="V17" s="23"/>
    </row>
    <row r="18" spans="2:22" ht="12.75" customHeight="1">
      <c r="V18" s="23"/>
    </row>
    <row r="19" spans="2:22" ht="12.75" customHeight="1">
      <c r="V19" s="23"/>
    </row>
    <row r="20" spans="2:22" ht="12.75" customHeight="1">
      <c r="V20" s="23"/>
    </row>
    <row r="21" spans="2:22" ht="12.75" customHeight="1">
      <c r="V21" s="23"/>
    </row>
    <row r="22" spans="2:22" ht="12.75" customHeight="1">
      <c r="V22" s="23"/>
    </row>
    <row r="23" spans="2:22" ht="12.75" customHeight="1">
      <c r="V23" s="23"/>
    </row>
    <row r="24" spans="2:22" ht="12.75" customHeight="1">
      <c r="V24" s="23"/>
    </row>
    <row r="25" spans="2:22" ht="12.75" customHeight="1">
      <c r="V25" s="23"/>
    </row>
    <row r="26" spans="2:22" ht="12.75" customHeight="1" thickBot="1">
      <c r="N26" s="17"/>
      <c r="V26" s="23"/>
    </row>
    <row r="27" spans="2:22" ht="13.5" thickTop="1">
      <c r="B27" s="29"/>
      <c r="C27" s="29"/>
      <c r="D27" s="29"/>
      <c r="E27" s="29"/>
      <c r="F27" s="29"/>
      <c r="G27" s="29"/>
      <c r="H27" s="29"/>
      <c r="I27" s="29"/>
      <c r="J27" s="29"/>
      <c r="K27" s="29"/>
      <c r="L27" s="29"/>
      <c r="M27" s="29"/>
      <c r="N27" s="29"/>
      <c r="O27" s="29"/>
      <c r="P27" s="29"/>
      <c r="Q27" s="29"/>
      <c r="R27" s="29"/>
      <c r="S27" s="29"/>
      <c r="T27" s="29"/>
      <c r="V27" s="23"/>
    </row>
    <row r="28" spans="2:22" ht="12.75">
      <c r="N28" s="17"/>
      <c r="V28" s="23"/>
    </row>
    <row r="29" spans="2:22" ht="12.75">
      <c r="V29" s="23"/>
    </row>
    <row r="30" spans="2:22" ht="12.75">
      <c r="V30" s="23"/>
    </row>
    <row r="31" spans="2:22" ht="12.75">
      <c r="V31" s="23"/>
    </row>
    <row r="32" spans="2:22" ht="12.75">
      <c r="V32" s="23"/>
    </row>
    <row r="33" spans="2:22" ht="12.75">
      <c r="B33" s="18"/>
      <c r="C33" s="18"/>
      <c r="D33" s="18"/>
      <c r="E33" s="18"/>
      <c r="F33" s="18"/>
      <c r="G33" s="18"/>
      <c r="H33" s="18"/>
      <c r="I33" s="18"/>
      <c r="J33" s="18"/>
      <c r="K33" s="18"/>
      <c r="L33" s="18"/>
      <c r="M33" s="18"/>
      <c r="N33" s="18"/>
      <c r="O33" s="18"/>
      <c r="P33" s="18"/>
      <c r="Q33" s="18"/>
      <c r="R33" s="18"/>
      <c r="S33" s="18"/>
      <c r="T33" s="18"/>
      <c r="V33" s="23"/>
    </row>
    <row r="34" spans="2:22" ht="18">
      <c r="B34" s="19"/>
      <c r="C34" s="19"/>
      <c r="E34" s="19" t="s">
        <v>6</v>
      </c>
      <c r="F34" s="19"/>
      <c r="G34" s="19"/>
      <c r="H34" s="30"/>
      <c r="I34" s="30"/>
      <c r="J34" s="30"/>
      <c r="K34" s="30"/>
      <c r="L34" s="30"/>
      <c r="M34" s="30"/>
      <c r="N34" s="30"/>
      <c r="O34" s="30"/>
      <c r="P34" s="30"/>
      <c r="Q34" s="30"/>
      <c r="R34" s="30"/>
      <c r="S34" s="30"/>
      <c r="T34" s="20" t="s">
        <v>8</v>
      </c>
      <c r="V34" s="23"/>
    </row>
    <row r="35" spans="2:22" ht="18">
      <c r="B35" s="19"/>
      <c r="C35" s="19"/>
      <c r="E35" s="19" t="s">
        <v>7</v>
      </c>
      <c r="F35" s="19"/>
      <c r="G35" s="19"/>
      <c r="H35" s="30"/>
      <c r="I35" s="30"/>
      <c r="J35" s="30"/>
      <c r="K35" s="30"/>
      <c r="L35" s="30"/>
      <c r="M35" s="30"/>
      <c r="N35" s="30"/>
      <c r="O35" s="30"/>
      <c r="P35" s="30"/>
      <c r="Q35" s="30"/>
      <c r="R35" s="30"/>
      <c r="S35" s="30"/>
      <c r="T35" s="20" t="s">
        <v>9</v>
      </c>
      <c r="V35" s="23"/>
    </row>
    <row r="36" spans="2:22" ht="15" customHeight="1">
      <c r="B36" s="21"/>
      <c r="C36" s="21"/>
      <c r="D36" s="21"/>
      <c r="E36" s="21"/>
      <c r="F36" s="21"/>
      <c r="G36" s="21"/>
      <c r="H36" s="21"/>
      <c r="I36" s="21"/>
      <c r="J36" s="21"/>
      <c r="K36" s="21"/>
      <c r="L36" s="21"/>
      <c r="M36" s="21"/>
      <c r="N36" s="21"/>
      <c r="O36" s="21"/>
      <c r="P36" s="21"/>
      <c r="Q36" s="21"/>
      <c r="R36" s="21"/>
      <c r="S36" s="21"/>
      <c r="T36" s="21"/>
      <c r="V36" s="23"/>
    </row>
    <row r="37" spans="2:22" ht="12.75" hidden="1"/>
    <row r="38" spans="2:22" ht="15" hidden="1" customHeight="1"/>
    <row r="39" spans="2:22" ht="15" hidden="1" customHeight="1"/>
    <row r="40" spans="2:22" ht="15" hidden="1" customHeight="1"/>
    <row r="41" spans="2:22" ht="15" hidden="1" customHeight="1"/>
    <row r="42" spans="2:22" ht="15" hidden="1" customHeight="1"/>
    <row r="43" spans="2:22" ht="15" hidden="1" customHeight="1"/>
    <row r="44" spans="2:22" ht="15" hidden="1" customHeight="1"/>
    <row r="45" spans="2:22" ht="15" hidden="1" customHeight="1"/>
    <row r="46" spans="2:22" ht="15" hidden="1" customHeight="1"/>
    <row r="47" spans="2:22" ht="15" hidden="1" customHeight="1"/>
    <row r="48" spans="2:22" ht="15" hidden="1" customHeight="1"/>
    <row r="49" ht="15" hidden="1" customHeight="1"/>
    <row r="50" ht="15" hidden="1" customHeight="1"/>
    <row r="51" ht="15" hidden="1" customHeight="1"/>
    <row r="52" ht="15" hidden="1" customHeight="1"/>
  </sheetData>
  <sheetProtection formatColumns="0" formatRows="0"/>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Cover">
    <tabColor rgb="FFC8BDD2"/>
    <pageSetUpPr autoPageBreaks="0"/>
  </sheetPr>
  <dimension ref="A1:Z47"/>
  <sheetViews>
    <sheetView showGridLines="0" tabSelected="1" zoomScale="75" zoomScaleNormal="75" workbookViewId="0"/>
  </sheetViews>
  <sheetFormatPr defaultColWidth="0" defaultRowHeight="12.75" customHeight="1" zeroHeight="1"/>
  <cols>
    <col min="1" max="1" width="3.140625" style="8" customWidth="1"/>
    <col min="2" max="2" width="9.7109375" style="8" customWidth="1"/>
    <col min="3" max="20" width="9.140625" style="8" customWidth="1"/>
    <col min="21" max="21" width="2.85546875" style="8" customWidth="1"/>
    <col min="22" max="22" width="1.7109375" style="11" customWidth="1"/>
    <col min="23" max="26" width="0" style="11" hidden="1" customWidth="1"/>
    <col min="27" max="16384" width="9.140625" style="11" hidden="1"/>
  </cols>
  <sheetData>
    <row r="1" spans="1:22">
      <c r="A1" s="11"/>
      <c r="B1" s="11"/>
      <c r="C1" s="11"/>
      <c r="D1" s="11"/>
      <c r="E1" s="11"/>
      <c r="F1" s="11"/>
      <c r="G1" s="11"/>
      <c r="H1" s="11"/>
      <c r="I1" s="11"/>
      <c r="J1" s="11"/>
      <c r="K1" s="11"/>
      <c r="L1" s="11"/>
      <c r="M1" s="11"/>
      <c r="N1" s="11"/>
      <c r="O1" s="11"/>
      <c r="P1" s="11"/>
      <c r="Q1" s="11"/>
      <c r="R1" s="11"/>
      <c r="S1" s="11"/>
      <c r="T1" s="11"/>
      <c r="U1" s="11"/>
      <c r="V1" s="31"/>
    </row>
    <row r="2" spans="1:22">
      <c r="A2" s="11"/>
      <c r="B2" s="11"/>
      <c r="C2" s="11"/>
      <c r="D2" s="11"/>
      <c r="E2" s="11"/>
      <c r="F2" s="11"/>
      <c r="G2" s="11"/>
      <c r="H2" s="11"/>
      <c r="I2" s="11"/>
      <c r="J2" s="11"/>
      <c r="K2" s="11"/>
      <c r="L2" s="11"/>
      <c r="M2" s="11"/>
      <c r="N2" s="11"/>
      <c r="O2" s="11"/>
      <c r="P2" s="11"/>
      <c r="Q2" s="11"/>
      <c r="R2" s="11"/>
      <c r="S2" s="11"/>
      <c r="T2" s="11"/>
      <c r="U2" s="11"/>
      <c r="V2" s="31"/>
    </row>
    <row r="3" spans="1:22">
      <c r="A3" s="11"/>
      <c r="B3" s="11"/>
      <c r="C3" s="11"/>
      <c r="D3" s="11"/>
      <c r="E3" s="11"/>
      <c r="F3" s="11"/>
      <c r="G3" s="11"/>
      <c r="H3" s="11"/>
      <c r="I3" s="11"/>
      <c r="J3" s="11"/>
      <c r="K3" s="11"/>
      <c r="L3" s="11"/>
      <c r="M3" s="11"/>
      <c r="N3" s="11"/>
      <c r="O3" s="11"/>
      <c r="P3" s="11"/>
      <c r="Q3" s="11"/>
      <c r="R3" s="11"/>
      <c r="S3" s="11"/>
      <c r="T3" s="11"/>
      <c r="U3" s="11"/>
      <c r="V3" s="31"/>
    </row>
    <row r="4" spans="1:22">
      <c r="A4" s="11"/>
      <c r="B4" s="11"/>
      <c r="C4" s="11"/>
      <c r="D4" s="11"/>
      <c r="E4" s="11"/>
      <c r="F4" s="11"/>
      <c r="G4" s="11"/>
      <c r="H4" s="11"/>
      <c r="I4" s="11"/>
      <c r="J4" s="11"/>
      <c r="K4" s="11"/>
      <c r="L4" s="11"/>
      <c r="M4" s="11"/>
      <c r="N4" s="11"/>
      <c r="O4" s="11"/>
      <c r="P4" s="11"/>
      <c r="Q4" s="11"/>
      <c r="R4" s="11"/>
      <c r="S4" s="11"/>
      <c r="T4" s="11"/>
      <c r="U4" s="11"/>
      <c r="V4" s="31"/>
    </row>
    <row r="5" spans="1:22">
      <c r="A5" s="11"/>
      <c r="B5" s="11"/>
      <c r="C5" s="11"/>
      <c r="D5" s="11"/>
      <c r="E5" s="11"/>
      <c r="F5" s="11"/>
      <c r="G5" s="11"/>
      <c r="H5" s="11"/>
      <c r="I5" s="11"/>
      <c r="J5" s="11"/>
      <c r="K5" s="11"/>
      <c r="L5" s="11"/>
      <c r="M5" s="11"/>
      <c r="N5" s="11"/>
      <c r="O5" s="11"/>
      <c r="P5" s="11"/>
      <c r="Q5" s="11"/>
      <c r="R5" s="11"/>
      <c r="S5" s="11"/>
      <c r="T5" s="11"/>
      <c r="U5" s="11"/>
      <c r="V5" s="31"/>
    </row>
    <row r="6" spans="1:22">
      <c r="A6" s="11"/>
      <c r="B6" s="11"/>
      <c r="C6" s="11"/>
      <c r="D6" s="11"/>
      <c r="E6" s="11"/>
      <c r="F6" s="11"/>
      <c r="G6" s="11"/>
      <c r="H6" s="11"/>
      <c r="I6" s="11"/>
      <c r="J6" s="11"/>
      <c r="K6" s="11"/>
      <c r="L6" s="11"/>
      <c r="M6" s="11"/>
      <c r="N6" s="11"/>
      <c r="O6" s="11"/>
      <c r="P6" s="11"/>
      <c r="Q6" s="11"/>
      <c r="R6" s="11"/>
      <c r="S6" s="11"/>
      <c r="T6" s="11"/>
      <c r="U6" s="11"/>
      <c r="V6" s="31"/>
    </row>
    <row r="7" spans="1:22">
      <c r="A7" s="11"/>
      <c r="B7" s="11"/>
      <c r="C7" s="11"/>
      <c r="D7" s="11"/>
      <c r="E7" s="11"/>
      <c r="F7" s="11"/>
      <c r="G7" s="11"/>
      <c r="H7" s="11"/>
      <c r="I7" s="11"/>
      <c r="J7" s="11"/>
      <c r="K7" s="11"/>
      <c r="L7" s="11"/>
      <c r="M7" s="11"/>
      <c r="N7" s="11"/>
      <c r="O7" s="11"/>
      <c r="P7" s="11"/>
      <c r="Q7" s="11"/>
      <c r="R7" s="11"/>
      <c r="S7" s="11"/>
      <c r="T7" s="11"/>
      <c r="U7" s="11"/>
      <c r="V7" s="31"/>
    </row>
    <row r="8" spans="1:22">
      <c r="A8" s="11"/>
      <c r="B8" s="11"/>
      <c r="C8" s="11"/>
      <c r="D8" s="11"/>
      <c r="E8" s="11"/>
      <c r="F8" s="11"/>
      <c r="G8" s="11"/>
      <c r="H8" s="11"/>
      <c r="I8" s="11"/>
      <c r="J8" s="11"/>
      <c r="K8" s="11"/>
      <c r="L8" s="11"/>
      <c r="M8" s="11"/>
      <c r="N8" s="11"/>
      <c r="O8" s="11"/>
      <c r="P8" s="11"/>
      <c r="Q8" s="11"/>
      <c r="R8" s="11"/>
      <c r="S8" s="11"/>
      <c r="T8" s="11"/>
      <c r="U8" s="11"/>
      <c r="V8" s="31"/>
    </row>
    <row r="9" spans="1:22">
      <c r="A9" s="11"/>
      <c r="B9" s="11"/>
      <c r="C9" s="11"/>
      <c r="D9" s="11"/>
      <c r="E9" s="11"/>
      <c r="F9" s="11"/>
      <c r="G9" s="11"/>
      <c r="H9" s="11"/>
      <c r="I9" s="11"/>
      <c r="J9" s="11"/>
      <c r="K9" s="11"/>
      <c r="L9" s="11"/>
      <c r="M9" s="11"/>
      <c r="N9" s="11"/>
      <c r="O9" s="11"/>
      <c r="P9" s="11"/>
      <c r="Q9" s="11"/>
      <c r="R9" s="11"/>
      <c r="S9" s="11"/>
      <c r="T9" s="11"/>
      <c r="U9" s="11"/>
      <c r="V9" s="31"/>
    </row>
    <row r="10" spans="1:22">
      <c r="A10" s="11"/>
      <c r="B10" s="11"/>
      <c r="C10" s="11"/>
      <c r="D10" s="11"/>
      <c r="E10" s="11"/>
      <c r="F10" s="11"/>
      <c r="G10" s="11"/>
      <c r="H10" s="11"/>
      <c r="I10" s="11"/>
      <c r="J10" s="11"/>
      <c r="K10" s="11"/>
      <c r="L10" s="11"/>
      <c r="M10" s="11"/>
      <c r="N10" s="11"/>
      <c r="O10" s="11"/>
      <c r="P10" s="11"/>
      <c r="Q10" s="11"/>
      <c r="R10" s="11"/>
      <c r="S10" s="11"/>
      <c r="T10" s="11"/>
      <c r="U10" s="11"/>
      <c r="V10" s="31"/>
    </row>
    <row r="11" spans="1:22">
      <c r="A11" s="11"/>
      <c r="B11" s="11"/>
      <c r="C11" s="11"/>
      <c r="D11" s="11"/>
      <c r="E11" s="11"/>
      <c r="F11" s="11"/>
      <c r="G11" s="11"/>
      <c r="H11" s="11"/>
      <c r="I11" s="11"/>
      <c r="J11" s="11"/>
      <c r="K11" s="11"/>
      <c r="L11" s="11"/>
      <c r="M11" s="11"/>
      <c r="N11" s="11"/>
      <c r="O11" s="11"/>
      <c r="P11" s="11"/>
      <c r="Q11" s="11"/>
      <c r="R11" s="11"/>
      <c r="S11" s="11"/>
      <c r="T11" s="11"/>
      <c r="U11" s="11"/>
      <c r="V11" s="31"/>
    </row>
    <row r="12" spans="1:22" ht="42">
      <c r="A12" s="11"/>
      <c r="B12" s="11"/>
      <c r="C12" s="14" t="str">
        <f>Model_Name</f>
        <v>Multi-asset modelling</v>
      </c>
      <c r="D12" s="11"/>
      <c r="E12" s="11"/>
      <c r="F12" s="11"/>
      <c r="G12" s="11"/>
      <c r="H12" s="11"/>
      <c r="I12" s="11"/>
      <c r="J12" s="11"/>
      <c r="K12" s="11"/>
      <c r="L12" s="11"/>
      <c r="M12" s="11"/>
      <c r="N12" s="11"/>
      <c r="O12" s="11"/>
      <c r="P12" s="11"/>
      <c r="Q12" s="11"/>
      <c r="R12" s="11"/>
      <c r="S12" s="11"/>
      <c r="T12" s="11"/>
      <c r="U12" s="11"/>
      <c r="V12" s="31"/>
    </row>
    <row r="13" spans="1:22" ht="34.5">
      <c r="A13" s="11"/>
      <c r="C13" s="15" t="s">
        <v>10</v>
      </c>
      <c r="D13" s="11"/>
      <c r="E13" s="11"/>
      <c r="F13" s="11"/>
      <c r="G13" s="11"/>
      <c r="H13" s="11"/>
      <c r="I13" s="11"/>
      <c r="J13" s="11"/>
      <c r="K13" s="11"/>
      <c r="L13" s="11"/>
      <c r="M13" s="11"/>
      <c r="N13" s="11"/>
      <c r="O13" s="11"/>
      <c r="P13" s="11"/>
      <c r="Q13" s="11"/>
      <c r="R13" s="11"/>
      <c r="S13" s="11"/>
      <c r="T13" s="11"/>
      <c r="U13" s="11"/>
      <c r="V13" s="31"/>
    </row>
    <row r="14" spans="1:22" ht="25.5">
      <c r="A14" s="11"/>
      <c r="C14" s="16" t="s">
        <v>49</v>
      </c>
      <c r="D14" s="11"/>
      <c r="E14" s="11"/>
      <c r="F14" s="11"/>
      <c r="G14" s="11"/>
      <c r="H14" s="11"/>
      <c r="I14" s="11"/>
      <c r="J14" s="11"/>
      <c r="K14" s="11"/>
      <c r="L14" s="11"/>
      <c r="M14" s="11"/>
      <c r="N14" s="11"/>
      <c r="O14" s="11"/>
      <c r="P14" s="11"/>
      <c r="Q14" s="11"/>
      <c r="R14" s="11"/>
      <c r="S14" s="11"/>
      <c r="T14" s="11"/>
      <c r="U14" s="11"/>
      <c r="V14" s="31"/>
    </row>
    <row r="15" spans="1:22">
      <c r="A15" s="11"/>
      <c r="H15" s="11"/>
      <c r="I15" s="11"/>
      <c r="J15" s="11"/>
      <c r="K15" s="11"/>
      <c r="L15" s="11"/>
      <c r="M15" s="11"/>
      <c r="N15" s="11"/>
      <c r="O15" s="11"/>
      <c r="P15" s="11"/>
      <c r="Q15" s="11"/>
      <c r="R15" s="11"/>
      <c r="S15" s="11"/>
      <c r="T15" s="11"/>
      <c r="U15" s="11"/>
      <c r="V15" s="31"/>
    </row>
    <row r="16" spans="1:22">
      <c r="A16" s="11"/>
      <c r="H16" s="11"/>
      <c r="I16" s="11"/>
      <c r="J16" s="11"/>
      <c r="K16" s="11"/>
      <c r="L16" s="11"/>
      <c r="M16" s="11"/>
      <c r="N16" s="11"/>
      <c r="O16" s="11"/>
      <c r="P16" s="11"/>
      <c r="Q16" s="11"/>
      <c r="R16" s="11"/>
      <c r="S16" s="11"/>
      <c r="T16" s="11"/>
      <c r="U16" s="11"/>
      <c r="V16" s="31"/>
    </row>
    <row r="17" spans="1:22">
      <c r="A17" s="11"/>
      <c r="C17" s="32"/>
      <c r="H17" s="11"/>
      <c r="I17" s="11"/>
      <c r="J17" s="11"/>
      <c r="K17" s="11"/>
      <c r="L17" s="11"/>
      <c r="M17" s="11"/>
      <c r="N17" s="11"/>
      <c r="O17" s="11"/>
      <c r="P17" s="11"/>
      <c r="Q17" s="11"/>
      <c r="R17" s="11"/>
      <c r="S17" s="11"/>
      <c r="T17" s="11"/>
      <c r="U17" s="11"/>
      <c r="V17" s="31"/>
    </row>
    <row r="18" spans="1:22">
      <c r="A18" s="11"/>
      <c r="H18" s="11"/>
      <c r="I18" s="11"/>
      <c r="J18" s="11"/>
      <c r="K18" s="11"/>
      <c r="L18" s="11"/>
      <c r="M18" s="11"/>
      <c r="N18" s="11"/>
      <c r="O18" s="11"/>
      <c r="P18" s="11"/>
      <c r="Q18" s="11"/>
      <c r="R18" s="11"/>
      <c r="S18" s="11"/>
      <c r="T18" s="11"/>
      <c r="U18" s="11"/>
      <c r="V18" s="31"/>
    </row>
    <row r="19" spans="1:22">
      <c r="A19" s="11"/>
      <c r="C19" s="33"/>
      <c r="D19" s="33"/>
      <c r="E19" s="34"/>
      <c r="F19" s="34"/>
      <c r="H19" s="11"/>
      <c r="I19" s="11"/>
      <c r="J19" s="11"/>
      <c r="K19" s="11"/>
      <c r="L19" s="11"/>
      <c r="M19" s="11"/>
      <c r="N19" s="11"/>
      <c r="O19" s="11"/>
      <c r="P19" s="11"/>
      <c r="Q19" s="11"/>
      <c r="R19" s="11"/>
      <c r="S19" s="11"/>
      <c r="T19" s="11"/>
      <c r="U19" s="11"/>
      <c r="V19" s="31"/>
    </row>
    <row r="20" spans="1:22">
      <c r="A20" s="11"/>
      <c r="C20" s="34"/>
      <c r="D20" s="34"/>
      <c r="E20" s="34"/>
      <c r="F20" s="34"/>
      <c r="H20" s="11"/>
      <c r="I20" s="11"/>
      <c r="J20" s="11"/>
      <c r="K20" s="11"/>
      <c r="L20" s="11"/>
      <c r="M20" s="11"/>
      <c r="N20" s="11"/>
      <c r="O20" s="11"/>
      <c r="P20" s="11"/>
      <c r="Q20" s="11"/>
      <c r="R20" s="11"/>
      <c r="S20" s="11"/>
      <c r="T20" s="11"/>
      <c r="U20" s="11"/>
      <c r="V20" s="31"/>
    </row>
    <row r="21" spans="1:22">
      <c r="A21" s="11"/>
      <c r="C21" s="34"/>
      <c r="D21" s="34"/>
      <c r="E21" s="34"/>
      <c r="F21" s="34"/>
      <c r="H21" s="11"/>
      <c r="I21" s="11"/>
      <c r="J21" s="11"/>
      <c r="K21" s="11"/>
      <c r="L21" s="11"/>
      <c r="M21" s="11"/>
      <c r="N21" s="11"/>
      <c r="O21" s="11"/>
      <c r="P21" s="11"/>
      <c r="Q21" s="11"/>
      <c r="R21" s="11"/>
      <c r="S21" s="11"/>
      <c r="T21" s="11"/>
      <c r="U21" s="11"/>
      <c r="V21" s="31"/>
    </row>
    <row r="22" spans="1:22">
      <c r="A22" s="11"/>
      <c r="H22" s="11"/>
      <c r="I22" s="11"/>
      <c r="J22" s="11"/>
      <c r="K22" s="11"/>
      <c r="L22" s="11"/>
      <c r="M22" s="11"/>
      <c r="N22" s="11"/>
      <c r="O22" s="11"/>
      <c r="P22" s="11"/>
      <c r="Q22" s="11"/>
      <c r="R22" s="11"/>
      <c r="S22" s="11"/>
      <c r="T22" s="11"/>
      <c r="U22" s="11"/>
      <c r="V22" s="31"/>
    </row>
    <row r="23" spans="1:22">
      <c r="A23" s="11"/>
      <c r="H23" s="11"/>
      <c r="I23" s="11"/>
      <c r="J23" s="11"/>
      <c r="K23" s="11"/>
      <c r="L23" s="11"/>
      <c r="M23" s="11"/>
      <c r="N23" s="11"/>
      <c r="O23" s="11"/>
      <c r="P23" s="11"/>
      <c r="Q23" s="11"/>
      <c r="R23" s="11"/>
      <c r="S23" s="11"/>
      <c r="T23" s="11"/>
      <c r="U23" s="11"/>
      <c r="V23" s="31"/>
    </row>
    <row r="24" spans="1:22">
      <c r="A24" s="11"/>
      <c r="H24" s="11"/>
      <c r="I24" s="11"/>
      <c r="J24" s="11"/>
      <c r="K24" s="11"/>
      <c r="L24" s="11"/>
      <c r="M24" s="11"/>
      <c r="N24" s="11"/>
      <c r="O24" s="11"/>
      <c r="P24" s="11"/>
      <c r="Q24" s="11"/>
      <c r="R24" s="11"/>
      <c r="S24" s="11"/>
      <c r="T24" s="11"/>
      <c r="U24" s="11"/>
      <c r="V24" s="31"/>
    </row>
    <row r="25" spans="1:22">
      <c r="A25" s="11"/>
      <c r="H25" s="11"/>
      <c r="I25" s="11"/>
      <c r="J25" s="11"/>
      <c r="K25" s="11"/>
      <c r="L25" s="11"/>
      <c r="M25" s="11"/>
      <c r="N25" s="35"/>
      <c r="O25" s="11"/>
      <c r="P25" s="11"/>
      <c r="Q25" s="11"/>
      <c r="R25" s="11"/>
      <c r="S25" s="11"/>
      <c r="T25" s="11"/>
      <c r="U25" s="11"/>
      <c r="V25" s="31"/>
    </row>
    <row r="26" spans="1:22" ht="27.75">
      <c r="A26" s="11"/>
      <c r="H26" s="11"/>
      <c r="I26" s="11"/>
      <c r="J26" s="11"/>
      <c r="K26" s="11"/>
      <c r="L26" s="11"/>
      <c r="M26" s="11"/>
      <c r="N26" s="35"/>
      <c r="O26" s="11"/>
      <c r="P26" s="11"/>
      <c r="Q26" s="22"/>
      <c r="R26" s="11"/>
      <c r="S26" s="11"/>
      <c r="T26" s="11"/>
      <c r="U26" s="11"/>
      <c r="V26" s="31"/>
    </row>
    <row r="27" spans="1:22">
      <c r="A27" s="11"/>
      <c r="H27" s="11"/>
      <c r="I27" s="11"/>
      <c r="J27" s="11"/>
      <c r="K27" s="11"/>
      <c r="L27" s="11"/>
      <c r="M27" s="11"/>
      <c r="N27" s="35"/>
      <c r="O27" s="11"/>
      <c r="P27" s="11"/>
      <c r="Q27" s="11"/>
      <c r="R27" s="11"/>
      <c r="S27" s="11"/>
      <c r="T27" s="11"/>
      <c r="U27" s="11"/>
      <c r="V27" s="31"/>
    </row>
    <row r="28" spans="1:22">
      <c r="A28" s="11"/>
      <c r="H28" s="11"/>
      <c r="I28" s="11"/>
      <c r="J28" s="11"/>
      <c r="K28" s="11"/>
      <c r="L28" s="11"/>
      <c r="M28" s="11"/>
      <c r="N28" s="35"/>
      <c r="O28" s="11"/>
      <c r="P28" s="11"/>
      <c r="Q28" s="11"/>
      <c r="R28" s="11"/>
      <c r="S28" s="11"/>
      <c r="T28" s="11"/>
      <c r="U28" s="11"/>
      <c r="V28" s="31"/>
    </row>
    <row r="29" spans="1:22">
      <c r="A29" s="11"/>
      <c r="H29" s="11"/>
      <c r="I29" s="11"/>
      <c r="J29" s="11"/>
      <c r="K29" s="11"/>
      <c r="L29" s="11"/>
      <c r="M29" s="11"/>
      <c r="N29" s="35"/>
      <c r="O29" s="11"/>
      <c r="P29" s="11"/>
      <c r="Q29" s="11"/>
      <c r="R29" s="11"/>
      <c r="S29" s="11"/>
      <c r="T29" s="11"/>
      <c r="U29" s="11"/>
      <c r="V29" s="31"/>
    </row>
    <row r="30" spans="1:22">
      <c r="A30" s="11"/>
      <c r="H30" s="11"/>
      <c r="I30" s="11"/>
      <c r="J30" s="11"/>
      <c r="K30" s="11"/>
      <c r="L30" s="11"/>
      <c r="M30" s="11"/>
      <c r="N30" s="35"/>
      <c r="O30" s="11"/>
      <c r="P30" s="11"/>
      <c r="Q30" s="11"/>
      <c r="R30" s="11"/>
      <c r="S30" s="11"/>
      <c r="T30" s="11"/>
      <c r="U30" s="11"/>
      <c r="V30" s="31"/>
    </row>
    <row r="31" spans="1:22">
      <c r="A31" s="11"/>
      <c r="H31" s="11"/>
      <c r="I31" s="11"/>
      <c r="J31" s="11"/>
      <c r="K31" s="11"/>
      <c r="L31" s="11"/>
      <c r="M31" s="11"/>
      <c r="N31" s="35"/>
      <c r="O31" s="11"/>
      <c r="P31" s="11"/>
      <c r="Q31" s="11"/>
      <c r="R31" s="11"/>
      <c r="S31" s="11"/>
      <c r="T31" s="11"/>
      <c r="U31" s="11"/>
      <c r="V31" s="31"/>
    </row>
    <row r="32" spans="1:22">
      <c r="A32" s="11"/>
      <c r="B32" s="11"/>
      <c r="C32" s="11"/>
      <c r="D32" s="11"/>
      <c r="E32" s="11"/>
      <c r="F32" s="11"/>
      <c r="G32" s="11"/>
      <c r="H32" s="11"/>
      <c r="I32" s="11"/>
      <c r="J32" s="11"/>
      <c r="K32" s="11"/>
      <c r="L32" s="11"/>
      <c r="M32" s="11"/>
      <c r="N32" s="35"/>
      <c r="O32" s="11"/>
      <c r="P32" s="11"/>
      <c r="Q32" s="11"/>
      <c r="R32" s="11"/>
      <c r="S32" s="11"/>
      <c r="T32" s="11"/>
      <c r="U32" s="11"/>
      <c r="V32" s="31"/>
    </row>
    <row r="33" spans="1:22">
      <c r="A33" s="11"/>
      <c r="B33" s="36"/>
      <c r="C33" s="36"/>
      <c r="D33" s="36"/>
      <c r="E33" s="36"/>
      <c r="F33" s="36"/>
      <c r="G33" s="36"/>
      <c r="H33" s="36"/>
      <c r="I33" s="36"/>
      <c r="J33" s="36"/>
      <c r="K33" s="36"/>
      <c r="L33" s="36"/>
      <c r="M33" s="36"/>
      <c r="N33" s="36"/>
      <c r="O33" s="36"/>
      <c r="P33" s="36"/>
      <c r="Q33" s="36"/>
      <c r="R33" s="36"/>
      <c r="S33" s="36"/>
      <c r="T33" s="36"/>
      <c r="U33" s="11"/>
      <c r="V33" s="31"/>
    </row>
    <row r="34" spans="1:22" ht="18">
      <c r="A34" s="11"/>
      <c r="E34" s="19" t="s">
        <v>6</v>
      </c>
      <c r="F34" s="19"/>
      <c r="G34" s="19"/>
      <c r="H34" s="19"/>
      <c r="I34" s="19"/>
      <c r="J34" s="19"/>
      <c r="K34" s="19"/>
      <c r="L34" s="19"/>
      <c r="M34" s="19"/>
      <c r="N34" s="19"/>
      <c r="O34" s="19"/>
      <c r="P34" s="19"/>
      <c r="Q34" s="19"/>
      <c r="R34" s="19"/>
      <c r="S34" s="19"/>
      <c r="T34" s="20" t="s">
        <v>8</v>
      </c>
      <c r="U34" s="11"/>
      <c r="V34" s="31"/>
    </row>
    <row r="35" spans="1:22" ht="18">
      <c r="A35" s="11"/>
      <c r="E35" s="19" t="s">
        <v>7</v>
      </c>
      <c r="F35" s="19"/>
      <c r="G35" s="19"/>
      <c r="H35" s="19"/>
      <c r="I35" s="19"/>
      <c r="J35" s="19"/>
      <c r="K35" s="19"/>
      <c r="L35" s="19"/>
      <c r="M35" s="19"/>
      <c r="N35" s="19"/>
      <c r="O35" s="19"/>
      <c r="P35" s="19"/>
      <c r="Q35" s="19"/>
      <c r="R35" s="19"/>
      <c r="S35" s="19"/>
      <c r="T35" s="20" t="s">
        <v>9</v>
      </c>
      <c r="U35" s="11"/>
      <c r="V35" s="31"/>
    </row>
    <row r="36" spans="1:22">
      <c r="B36" s="37"/>
      <c r="C36" s="37"/>
      <c r="D36" s="37"/>
      <c r="E36" s="37"/>
      <c r="F36" s="37"/>
      <c r="G36" s="37"/>
      <c r="H36" s="37"/>
      <c r="I36" s="37"/>
      <c r="J36" s="37"/>
      <c r="K36" s="37"/>
      <c r="L36" s="37"/>
      <c r="M36" s="37"/>
      <c r="N36" s="37"/>
      <c r="O36" s="37"/>
      <c r="P36" s="37"/>
      <c r="Q36" s="37"/>
      <c r="R36" s="37"/>
      <c r="S36" s="37"/>
      <c r="T36" s="37"/>
      <c r="V36" s="38"/>
    </row>
    <row r="37" spans="1:22" hidden="1"/>
    <row r="38" spans="1:22" hidden="1"/>
    <row r="39" spans="1:22" hidden="1"/>
    <row r="40" spans="1:22" hidden="1"/>
    <row r="41" spans="1:22" hidden="1"/>
    <row r="42" spans="1:22" hidden="1"/>
    <row r="43" spans="1:22" hidden="1"/>
    <row r="44" spans="1:22" hidden="1"/>
    <row r="45" spans="1:22" hidden="1"/>
    <row r="46" spans="1:22" hidden="1"/>
    <row r="47" spans="1:22" ht="12.75" customHeight="1"/>
  </sheetData>
  <sheetProtection formatColumns="0" formatRows="0"/>
  <hyperlinks>
    <hyperlink ref="E34" r:id="rId1"/>
    <hyperlink ref="E35" r:id="rId2"/>
  </hyperlinks>
  <pageMargins left="0.7" right="0.7" top="0.75" bottom="0.75" header="0.3" footer="0.3"/>
  <pageSetup paperSize="9"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59999389629810485"/>
    <outlinePr summaryBelow="0"/>
    <pageSetUpPr autoPageBreaks="0"/>
  </sheetPr>
  <dimension ref="C1:ABI53"/>
  <sheetViews>
    <sheetView showGridLines="0" zoomScaleNormal="100" workbookViewId="0">
      <pane ySplit="4" topLeftCell="A5" activePane="bottomLeft" state="frozen"/>
      <selection pane="bottomLeft"/>
    </sheetView>
  </sheetViews>
  <sheetFormatPr defaultColWidth="0" defaultRowHeight="12.75" outlineLevelRow="1"/>
  <cols>
    <col min="1" max="1" width="1.7109375" style="11" customWidth="1"/>
    <col min="2" max="2" width="3" style="11" customWidth="1"/>
    <col min="3" max="3" width="28.85546875" style="11" customWidth="1"/>
    <col min="4" max="4" width="13" style="11" customWidth="1"/>
    <col min="5" max="15" width="13.85546875" style="11" customWidth="1"/>
    <col min="16" max="26" width="15.7109375" style="11" customWidth="1"/>
    <col min="27" max="27" width="1.5703125" style="11" customWidth="1"/>
    <col min="28" max="108" width="0" style="11" hidden="1" customWidth="1"/>
    <col min="109" max="191" width="0" style="11" hidden="1"/>
    <col min="192" max="192" width="9.140625" style="11" hidden="1" customWidth="1"/>
    <col min="193" max="199" width="0" style="11" hidden="1" customWidth="1"/>
    <col min="200" max="200" width="9.140625" style="11" hidden="1" customWidth="1"/>
    <col min="201" max="202" width="0" style="11" hidden="1" customWidth="1"/>
    <col min="203" max="203" width="9.140625" style="11" hidden="1" customWidth="1"/>
    <col min="204" max="217" width="0" style="11" hidden="1" customWidth="1"/>
    <col min="218" max="218" width="9.140625" style="11" hidden="1" customWidth="1"/>
    <col min="219" max="225" width="0" style="11" hidden="1" customWidth="1"/>
    <col min="226" max="226" width="9.140625" style="11" hidden="1" customWidth="1"/>
    <col min="227" max="228" width="0" style="11" hidden="1" customWidth="1"/>
    <col min="229" max="229" width="9.140625" style="11" hidden="1" customWidth="1"/>
    <col min="230" max="699" width="0" style="11" hidden="1" customWidth="1"/>
    <col min="700" max="700" width="9.140625" style="11" hidden="1" customWidth="1"/>
    <col min="701" max="707" width="0" style="11" hidden="1" customWidth="1"/>
    <col min="708" max="708" width="9.140625" style="11" hidden="1" customWidth="1"/>
    <col min="709" max="710" width="0" style="11" hidden="1" customWidth="1"/>
    <col min="711" max="711" width="9.140625" style="11" hidden="1" customWidth="1"/>
    <col min="712" max="725" width="0" style="11" hidden="1" customWidth="1"/>
    <col min="726" max="726" width="9.140625" style="11" hidden="1" customWidth="1"/>
    <col min="727" max="733" width="0" style="11" hidden="1" customWidth="1"/>
    <col min="734" max="734" width="9.140625" style="11" hidden="1" customWidth="1"/>
    <col min="735" max="736" width="0" style="11" hidden="1" customWidth="1"/>
    <col min="737" max="737" width="9.140625" style="11" hidden="1" customWidth="1"/>
    <col min="738" max="16384" width="0" style="11" hidden="1"/>
  </cols>
  <sheetData>
    <row r="1" spans="3:26" s="10" customFormat="1" ht="23.25">
      <c r="C1" s="1" t="s">
        <v>15</v>
      </c>
    </row>
    <row r="2" spans="3:26" s="10" customFormat="1" ht="15">
      <c r="C2" s="52" t="str">
        <f>"Tutorial: "&amp;Model_Name</f>
        <v>Tutorial: Multi-asset modelling</v>
      </c>
    </row>
    <row r="3" spans="3:26" s="10" customFormat="1" ht="5.0999999999999996" customHeight="1" thickBot="1">
      <c r="C3" s="12"/>
      <c r="D3" s="12"/>
      <c r="E3" s="12"/>
      <c r="F3" s="12"/>
      <c r="G3" s="12"/>
      <c r="H3" s="12"/>
      <c r="I3" s="12"/>
      <c r="J3" s="12"/>
      <c r="K3" s="12"/>
      <c r="L3" s="12"/>
      <c r="M3" s="12"/>
      <c r="N3" s="12"/>
      <c r="O3" s="12"/>
      <c r="P3" s="12"/>
      <c r="Q3" s="12"/>
      <c r="R3" s="12"/>
      <c r="S3" s="12"/>
      <c r="T3" s="12"/>
      <c r="U3" s="12"/>
      <c r="V3" s="12"/>
      <c r="W3" s="12"/>
      <c r="X3" s="12"/>
      <c r="Y3" s="12"/>
      <c r="Z3" s="12"/>
    </row>
    <row r="4" spans="3:26" s="10" customFormat="1" ht="5.0999999999999996" customHeight="1" thickTop="1">
      <c r="C4" s="9"/>
      <c r="D4" s="9"/>
      <c r="E4" s="9"/>
      <c r="F4" s="9"/>
      <c r="G4" s="9"/>
      <c r="H4" s="9"/>
      <c r="I4" s="9"/>
      <c r="J4" s="9"/>
      <c r="K4" s="9"/>
      <c r="L4" s="9"/>
      <c r="M4" s="9"/>
      <c r="N4" s="9"/>
      <c r="O4" s="9"/>
      <c r="P4" s="9"/>
      <c r="Q4" s="9"/>
      <c r="R4" s="9"/>
      <c r="S4" s="9"/>
      <c r="T4" s="9"/>
      <c r="U4" s="9"/>
      <c r="V4" s="9"/>
      <c r="W4" s="9"/>
      <c r="X4" s="9"/>
      <c r="Y4" s="9"/>
      <c r="Z4" s="9"/>
    </row>
    <row r="5" spans="3:26" ht="13.5" customHeight="1"/>
    <row r="6" spans="3:26" ht="20.25">
      <c r="C6" s="3" t="s">
        <v>13</v>
      </c>
      <c r="D6" s="3"/>
      <c r="E6" s="3"/>
      <c r="F6" s="3"/>
      <c r="G6" s="3"/>
      <c r="H6" s="3"/>
      <c r="I6" s="3"/>
      <c r="J6" s="3"/>
      <c r="K6" s="3"/>
      <c r="L6" s="3"/>
      <c r="M6" s="3"/>
      <c r="N6" s="3"/>
      <c r="O6" s="3"/>
    </row>
    <row r="7" spans="3:26" customFormat="1" ht="18.75" collapsed="1">
      <c r="C7" s="48" t="s">
        <v>20</v>
      </c>
    </row>
    <row r="8" spans="3:26" customFormat="1" ht="15" hidden="1" outlineLevel="1">
      <c r="C8" s="55" t="s">
        <v>21</v>
      </c>
      <c r="E8" s="58" t="s">
        <v>47</v>
      </c>
      <c r="F8" s="58" t="s">
        <v>35</v>
      </c>
    </row>
    <row r="9" spans="3:26" customFormat="1" hidden="1" outlineLevel="1">
      <c r="C9" s="47" t="s">
        <v>29</v>
      </c>
      <c r="D9" s="57" t="s">
        <v>52</v>
      </c>
      <c r="E9" s="69">
        <v>1</v>
      </c>
      <c r="F9" s="65">
        <v>8</v>
      </c>
    </row>
    <row r="10" spans="3:26" customFormat="1" hidden="1" outlineLevel="1">
      <c r="C10" s="47" t="s">
        <v>30</v>
      </c>
      <c r="D10" s="57" t="s">
        <v>52</v>
      </c>
      <c r="E10" s="69">
        <v>1</v>
      </c>
      <c r="F10" s="65">
        <v>7</v>
      </c>
    </row>
    <row r="11" spans="3:26" customFormat="1" hidden="1" outlineLevel="1">
      <c r="C11" s="47" t="s">
        <v>31</v>
      </c>
      <c r="D11" s="57" t="s">
        <v>52</v>
      </c>
      <c r="E11" s="69">
        <v>1</v>
      </c>
      <c r="F11" s="65">
        <v>6</v>
      </c>
    </row>
    <row r="12" spans="3:26" customFormat="1" hidden="1" outlineLevel="1">
      <c r="C12" s="47" t="s">
        <v>32</v>
      </c>
      <c r="D12" s="57" t="s">
        <v>52</v>
      </c>
      <c r="E12" s="69">
        <v>1</v>
      </c>
      <c r="F12" s="65">
        <v>8</v>
      </c>
    </row>
    <row r="13" spans="3:26" customFormat="1" hidden="1" outlineLevel="1">
      <c r="C13" s="47" t="s">
        <v>33</v>
      </c>
      <c r="D13" s="57" t="s">
        <v>52</v>
      </c>
      <c r="E13" s="69">
        <v>1</v>
      </c>
      <c r="F13" s="65">
        <v>4</v>
      </c>
    </row>
    <row r="14" spans="3:26" customFormat="1" hidden="1" outlineLevel="1">
      <c r="C14" s="13" t="s">
        <v>45</v>
      </c>
      <c r="D14" s="57"/>
      <c r="E14" s="54"/>
      <c r="F14" s="63">
        <f>MAX(F9:F13)</f>
        <v>8</v>
      </c>
    </row>
    <row r="15" spans="3:26" s="13" customFormat="1" hidden="1" outlineLevel="1"/>
    <row r="16" spans="3:26" customFormat="1" ht="18.75" collapsed="1">
      <c r="C16" s="48" t="s">
        <v>18</v>
      </c>
    </row>
    <row r="17" spans="3:14" customFormat="1" ht="15" hidden="1" outlineLevel="1">
      <c r="C17" s="55" t="s">
        <v>46</v>
      </c>
      <c r="E17" s="59">
        <v>1</v>
      </c>
      <c r="F17" s="59">
        <f>E17+1</f>
        <v>2</v>
      </c>
      <c r="G17" s="59">
        <f t="shared" ref="G17:N17" si="0">F17+1</f>
        <v>3</v>
      </c>
      <c r="H17" s="59">
        <f t="shared" si="0"/>
        <v>4</v>
      </c>
      <c r="I17" s="59">
        <f t="shared" si="0"/>
        <v>5</v>
      </c>
      <c r="J17" s="59">
        <f t="shared" si="0"/>
        <v>6</v>
      </c>
      <c r="K17" s="59">
        <f t="shared" si="0"/>
        <v>7</v>
      </c>
      <c r="L17" s="59">
        <f t="shared" si="0"/>
        <v>8</v>
      </c>
      <c r="M17" s="59">
        <f t="shared" si="0"/>
        <v>9</v>
      </c>
      <c r="N17" s="59">
        <f t="shared" si="0"/>
        <v>10</v>
      </c>
    </row>
    <row r="18" spans="3:14" customFormat="1" hidden="1" outlineLevel="1">
      <c r="C18" t="str">
        <f>$C$9</f>
        <v>Division 1</v>
      </c>
      <c r="D18" s="57" t="s">
        <v>22</v>
      </c>
      <c r="E18" s="61">
        <v>53</v>
      </c>
      <c r="F18" s="61">
        <v>53.794999999999995</v>
      </c>
      <c r="G18" s="61">
        <v>54.601924999999987</v>
      </c>
      <c r="H18" s="61">
        <v>55.420953874999981</v>
      </c>
      <c r="I18" s="61">
        <v>56.252268183124976</v>
      </c>
      <c r="J18" s="61">
        <v>57.096052205871842</v>
      </c>
      <c r="K18" s="61">
        <v>57.952492988959918</v>
      </c>
      <c r="L18" s="61">
        <v>58.821780383794312</v>
      </c>
      <c r="M18" s="61">
        <v>59.704107089551222</v>
      </c>
      <c r="N18" s="61">
        <v>60.599668695894486</v>
      </c>
    </row>
    <row r="19" spans="3:14" customFormat="1" hidden="1" outlineLevel="1">
      <c r="C19" s="13" t="str">
        <f>$C$10</f>
        <v>Division 2</v>
      </c>
      <c r="D19" s="57" t="s">
        <v>22</v>
      </c>
      <c r="E19" s="61">
        <v>52</v>
      </c>
      <c r="F19" s="61">
        <v>52.779999999999994</v>
      </c>
      <c r="G19" s="61">
        <v>53.571699999999986</v>
      </c>
      <c r="H19" s="61">
        <v>54.375275499999979</v>
      </c>
      <c r="I19" s="61">
        <v>55.190904632499972</v>
      </c>
      <c r="J19" s="61">
        <v>56.018768201987463</v>
      </c>
      <c r="K19" s="61">
        <v>56.859049725017272</v>
      </c>
      <c r="L19" s="61">
        <v>57.711935470892527</v>
      </c>
      <c r="M19" s="61">
        <v>58.57761450295591</v>
      </c>
      <c r="N19" s="61">
        <v>59.456278720500244</v>
      </c>
    </row>
    <row r="20" spans="3:14" customFormat="1" hidden="1" outlineLevel="1">
      <c r="C20" s="13" t="str">
        <f>$C$11</f>
        <v>Division 3</v>
      </c>
      <c r="D20" s="57" t="s">
        <v>22</v>
      </c>
      <c r="E20" s="61">
        <v>48</v>
      </c>
      <c r="F20" s="61">
        <v>48.72</v>
      </c>
      <c r="G20" s="61">
        <v>49.450799999999994</v>
      </c>
      <c r="H20" s="61">
        <v>50.192561999999988</v>
      </c>
      <c r="I20" s="61">
        <v>50.94545042999998</v>
      </c>
      <c r="J20" s="61">
        <v>51.709632186449973</v>
      </c>
      <c r="K20" s="61">
        <v>52.485276669246716</v>
      </c>
      <c r="L20" s="61">
        <v>53.272555819285408</v>
      </c>
      <c r="M20" s="61">
        <v>54.071644156574685</v>
      </c>
      <c r="N20" s="61">
        <v>54.882718818923301</v>
      </c>
    </row>
    <row r="21" spans="3:14" customFormat="1" hidden="1" outlineLevel="1">
      <c r="C21" s="13" t="str">
        <f>$C$12</f>
        <v>Division 4</v>
      </c>
      <c r="D21" s="57" t="s">
        <v>22</v>
      </c>
      <c r="E21" s="61">
        <v>46</v>
      </c>
      <c r="F21" s="61">
        <v>46.69</v>
      </c>
      <c r="G21" s="61">
        <v>47.390349999999991</v>
      </c>
      <c r="H21" s="61">
        <v>48.101205249999985</v>
      </c>
      <c r="I21" s="61">
        <v>48.82272332874998</v>
      </c>
      <c r="J21" s="61">
        <v>49.555064178681228</v>
      </c>
      <c r="K21" s="61">
        <v>50.298390141361445</v>
      </c>
      <c r="L21" s="61">
        <v>51.052865993481859</v>
      </c>
      <c r="M21" s="61">
        <v>51.818658983384083</v>
      </c>
      <c r="N21" s="61">
        <v>52.595938868134837</v>
      </c>
    </row>
    <row r="22" spans="3:14" customFormat="1" hidden="1" outlineLevel="1">
      <c r="C22" s="13" t="str">
        <f>$C$13</f>
        <v>Division 5</v>
      </c>
      <c r="D22" s="57" t="s">
        <v>22</v>
      </c>
      <c r="E22" s="61">
        <v>51</v>
      </c>
      <c r="F22" s="61">
        <v>51.764999999999993</v>
      </c>
      <c r="G22" s="61">
        <v>52.541474999999991</v>
      </c>
      <c r="H22" s="61">
        <v>53.329597124999985</v>
      </c>
      <c r="I22" s="61">
        <v>54.129541081874983</v>
      </c>
      <c r="J22" s="61">
        <v>54.941484198103105</v>
      </c>
      <c r="K22" s="61">
        <v>55.765606461074647</v>
      </c>
      <c r="L22" s="61">
        <v>56.602090557990763</v>
      </c>
      <c r="M22" s="61">
        <v>57.45112191636062</v>
      </c>
      <c r="N22" s="61">
        <v>58.312888745106022</v>
      </c>
    </row>
    <row r="23" spans="3:14" customFormat="1" hidden="1" outlineLevel="1"/>
    <row r="24" spans="3:14" customFormat="1" ht="15" hidden="1" outlineLevel="1">
      <c r="C24" s="55" t="s">
        <v>23</v>
      </c>
      <c r="D24" s="13"/>
      <c r="E24" s="59">
        <v>1</v>
      </c>
      <c r="F24" s="59">
        <f>E24+1</f>
        <v>2</v>
      </c>
      <c r="G24" s="59">
        <f t="shared" ref="G24:N24" si="1">F24+1</f>
        <v>3</v>
      </c>
      <c r="H24" s="59">
        <f t="shared" si="1"/>
        <v>4</v>
      </c>
      <c r="I24" s="59">
        <f t="shared" si="1"/>
        <v>5</v>
      </c>
      <c r="J24" s="59">
        <f t="shared" si="1"/>
        <v>6</v>
      </c>
      <c r="K24" s="59">
        <f t="shared" si="1"/>
        <v>7</v>
      </c>
      <c r="L24" s="59">
        <f t="shared" si="1"/>
        <v>8</v>
      </c>
      <c r="M24" s="59">
        <f t="shared" si="1"/>
        <v>9</v>
      </c>
      <c r="N24" s="59">
        <f t="shared" si="1"/>
        <v>10</v>
      </c>
    </row>
    <row r="25" spans="3:14" customFormat="1" hidden="1" outlineLevel="1">
      <c r="C25" s="13" t="str">
        <f>$C$9</f>
        <v>Division 1</v>
      </c>
      <c r="D25" s="62" t="s">
        <v>24</v>
      </c>
      <c r="E25" s="50">
        <v>50</v>
      </c>
      <c r="F25" s="50">
        <v>55</v>
      </c>
      <c r="G25" s="50">
        <v>60</v>
      </c>
      <c r="H25" s="50">
        <v>60</v>
      </c>
      <c r="I25" s="50">
        <v>60</v>
      </c>
      <c r="J25" s="50">
        <v>60</v>
      </c>
      <c r="K25" s="50">
        <v>60</v>
      </c>
      <c r="L25" s="50">
        <v>60</v>
      </c>
      <c r="M25" s="50">
        <v>60</v>
      </c>
      <c r="N25" s="50">
        <v>60</v>
      </c>
    </row>
    <row r="26" spans="3:14" customFormat="1" hidden="1" outlineLevel="1">
      <c r="C26" s="13" t="str">
        <f>$C$10</f>
        <v>Division 2</v>
      </c>
      <c r="D26" s="62" t="s">
        <v>24</v>
      </c>
      <c r="E26" s="50">
        <v>52</v>
      </c>
      <c r="F26" s="50">
        <v>55</v>
      </c>
      <c r="G26" s="50">
        <v>58</v>
      </c>
      <c r="H26" s="50">
        <v>61</v>
      </c>
      <c r="I26" s="50">
        <v>64</v>
      </c>
      <c r="J26" s="50">
        <v>67</v>
      </c>
      <c r="K26" s="50">
        <v>70</v>
      </c>
      <c r="L26" s="50">
        <v>73</v>
      </c>
      <c r="M26" s="50">
        <v>76</v>
      </c>
      <c r="N26" s="50">
        <v>79</v>
      </c>
    </row>
    <row r="27" spans="3:14" customFormat="1" hidden="1" outlineLevel="1">
      <c r="C27" s="13" t="str">
        <f>$C$11</f>
        <v>Division 3</v>
      </c>
      <c r="D27" s="62" t="s">
        <v>24</v>
      </c>
      <c r="E27" s="50">
        <v>48</v>
      </c>
      <c r="F27" s="50">
        <v>48</v>
      </c>
      <c r="G27" s="50">
        <v>48</v>
      </c>
      <c r="H27" s="50">
        <v>48</v>
      </c>
      <c r="I27" s="50">
        <v>48</v>
      </c>
      <c r="J27" s="50">
        <v>48</v>
      </c>
      <c r="K27" s="50">
        <v>48</v>
      </c>
      <c r="L27" s="50">
        <v>48</v>
      </c>
      <c r="M27" s="50">
        <v>48</v>
      </c>
      <c r="N27" s="50">
        <v>48</v>
      </c>
    </row>
    <row r="28" spans="3:14" customFormat="1" hidden="1" outlineLevel="1">
      <c r="C28" s="13" t="str">
        <f>$C$12</f>
        <v>Division 4</v>
      </c>
      <c r="D28" s="62" t="s">
        <v>24</v>
      </c>
      <c r="E28" s="50">
        <v>46</v>
      </c>
      <c r="F28" s="50">
        <v>46</v>
      </c>
      <c r="G28" s="50">
        <v>46</v>
      </c>
      <c r="H28" s="50">
        <v>46</v>
      </c>
      <c r="I28" s="50">
        <v>47.05</v>
      </c>
      <c r="J28" s="50">
        <v>48.099999999999994</v>
      </c>
      <c r="K28" s="50">
        <v>49.149999999999991</v>
      </c>
      <c r="L28" s="50">
        <v>50.199999999999989</v>
      </c>
      <c r="M28" s="50">
        <v>51.249999999999986</v>
      </c>
      <c r="N28" s="50">
        <v>52.299999999999983</v>
      </c>
    </row>
    <row r="29" spans="3:14" customFormat="1" hidden="1" outlineLevel="1">
      <c r="C29" s="13" t="str">
        <f>$C$13</f>
        <v>Division 5</v>
      </c>
      <c r="D29" s="62" t="s">
        <v>24</v>
      </c>
      <c r="E29" s="50">
        <v>51</v>
      </c>
      <c r="F29" s="50">
        <v>50</v>
      </c>
      <c r="G29" s="50">
        <v>49</v>
      </c>
      <c r="H29" s="50">
        <v>48</v>
      </c>
      <c r="I29" s="50">
        <v>47</v>
      </c>
      <c r="J29" s="50">
        <v>46</v>
      </c>
      <c r="K29" s="50">
        <v>45</v>
      </c>
      <c r="L29" s="50">
        <v>44</v>
      </c>
      <c r="M29" s="50">
        <v>43</v>
      </c>
      <c r="N29" s="50">
        <v>42</v>
      </c>
    </row>
    <row r="30" spans="3:14" customFormat="1" hidden="1" outlineLevel="1"/>
    <row r="31" spans="3:14" customFormat="1" ht="18.75" collapsed="1">
      <c r="C31" s="48" t="s">
        <v>26</v>
      </c>
    </row>
    <row r="32" spans="3:14" s="13" customFormat="1" ht="15" hidden="1" outlineLevel="1">
      <c r="C32" s="55" t="s">
        <v>53</v>
      </c>
      <c r="E32" s="59">
        <v>1</v>
      </c>
      <c r="F32" s="59">
        <f>E32+1</f>
        <v>2</v>
      </c>
      <c r="G32" s="59">
        <f t="shared" ref="G32:N32" si="2">F32+1</f>
        <v>3</v>
      </c>
      <c r="H32" s="59">
        <f t="shared" si="2"/>
        <v>4</v>
      </c>
      <c r="I32" s="59">
        <f t="shared" si="2"/>
        <v>5</v>
      </c>
      <c r="J32" s="59">
        <f t="shared" si="2"/>
        <v>6</v>
      </c>
      <c r="K32" s="59">
        <f t="shared" si="2"/>
        <v>7</v>
      </c>
      <c r="L32" s="59">
        <f t="shared" si="2"/>
        <v>8</v>
      </c>
      <c r="M32" s="59">
        <f t="shared" si="2"/>
        <v>9</v>
      </c>
      <c r="N32" s="59">
        <f t="shared" si="2"/>
        <v>10</v>
      </c>
    </row>
    <row r="33" spans="3:14" s="13" customFormat="1" hidden="1" outlineLevel="1">
      <c r="C33" s="13" t="str">
        <f>$C$9</f>
        <v>Division 1</v>
      </c>
      <c r="D33" s="57" t="s">
        <v>22</v>
      </c>
      <c r="E33" s="61">
        <v>24</v>
      </c>
      <c r="F33" s="61">
        <v>24.36</v>
      </c>
      <c r="G33" s="61">
        <v>24.725399999999997</v>
      </c>
      <c r="H33" s="61">
        <v>25.096280999999994</v>
      </c>
      <c r="I33" s="61">
        <v>25.47272521499999</v>
      </c>
      <c r="J33" s="61">
        <v>25.854816093224986</v>
      </c>
      <c r="K33" s="61">
        <v>26.242638334623358</v>
      </c>
      <c r="L33" s="61">
        <v>26.636277909642704</v>
      </c>
      <c r="M33" s="61">
        <v>27.035822078287342</v>
      </c>
      <c r="N33" s="61">
        <v>27.441359409461651</v>
      </c>
    </row>
    <row r="34" spans="3:14" s="13" customFormat="1" hidden="1" outlineLevel="1">
      <c r="C34" s="13" t="str">
        <f>$C$10</f>
        <v>Division 2</v>
      </c>
      <c r="D34" s="57" t="s">
        <v>22</v>
      </c>
      <c r="E34" s="61">
        <v>23</v>
      </c>
      <c r="F34" s="61">
        <v>23.344999999999999</v>
      </c>
      <c r="G34" s="61">
        <v>23.695174999999995</v>
      </c>
      <c r="H34" s="61">
        <v>24.050602624999993</v>
      </c>
      <c r="I34" s="61">
        <v>24.41136166437499</v>
      </c>
      <c r="J34" s="61">
        <v>24.777532089340614</v>
      </c>
      <c r="K34" s="61">
        <v>25.149195070680722</v>
      </c>
      <c r="L34" s="61">
        <v>25.52643299674093</v>
      </c>
      <c r="M34" s="61">
        <v>25.909329491692041</v>
      </c>
      <c r="N34" s="61">
        <v>26.297969434067419</v>
      </c>
    </row>
    <row r="35" spans="3:14" s="13" customFormat="1" hidden="1" outlineLevel="1">
      <c r="C35" s="13" t="str">
        <f>$C$11</f>
        <v>Division 3</v>
      </c>
      <c r="D35" s="57" t="s">
        <v>22</v>
      </c>
      <c r="E35" s="61">
        <v>27</v>
      </c>
      <c r="F35" s="61">
        <v>27.404999999999998</v>
      </c>
      <c r="G35" s="61">
        <v>27.816074999999994</v>
      </c>
      <c r="H35" s="61">
        <v>28.233316124999991</v>
      </c>
      <c r="I35" s="61">
        <v>28.656815866874989</v>
      </c>
      <c r="J35" s="61">
        <v>29.086668104878111</v>
      </c>
      <c r="K35" s="61">
        <v>29.522968126451278</v>
      </c>
      <c r="L35" s="61">
        <v>29.965812648348045</v>
      </c>
      <c r="M35" s="61">
        <v>30.415299838073263</v>
      </c>
      <c r="N35" s="61">
        <v>30.871529335644361</v>
      </c>
    </row>
    <row r="36" spans="3:14" s="13" customFormat="1" hidden="1" outlineLevel="1">
      <c r="C36" s="13" t="str">
        <f>$C$12</f>
        <v>Division 4</v>
      </c>
      <c r="D36" s="57" t="s">
        <v>22</v>
      </c>
      <c r="E36" s="61">
        <v>25</v>
      </c>
      <c r="F36" s="61">
        <v>25.374999999999996</v>
      </c>
      <c r="G36" s="61">
        <v>25.755624999999995</v>
      </c>
      <c r="H36" s="61">
        <v>26.141959374999992</v>
      </c>
      <c r="I36" s="61">
        <v>26.53408876562499</v>
      </c>
      <c r="J36" s="61">
        <v>26.932100097109362</v>
      </c>
      <c r="K36" s="61">
        <v>27.336081598566</v>
      </c>
      <c r="L36" s="61">
        <v>27.746122822544489</v>
      </c>
      <c r="M36" s="61">
        <v>28.162314664882654</v>
      </c>
      <c r="N36" s="61">
        <v>28.58474938485589</v>
      </c>
    </row>
    <row r="37" spans="3:14" s="13" customFormat="1" hidden="1" outlineLevel="1">
      <c r="C37" s="13" t="str">
        <f>$C$13</f>
        <v>Division 5</v>
      </c>
      <c r="D37" s="57" t="s">
        <v>22</v>
      </c>
      <c r="E37" s="61">
        <v>26</v>
      </c>
      <c r="F37" s="61">
        <v>26.389999999999997</v>
      </c>
      <c r="G37" s="61">
        <v>26.785849999999993</v>
      </c>
      <c r="H37" s="61">
        <v>27.18763774999999</v>
      </c>
      <c r="I37" s="61">
        <v>27.595452316249986</v>
      </c>
      <c r="J37" s="61">
        <v>28.009384100993731</v>
      </c>
      <c r="K37" s="61">
        <v>28.429524862508636</v>
      </c>
      <c r="L37" s="61">
        <v>28.855967735446264</v>
      </c>
      <c r="M37" s="61">
        <v>29.288807251477955</v>
      </c>
      <c r="N37" s="61">
        <v>29.728139360250122</v>
      </c>
    </row>
    <row r="38" spans="3:14" s="13" customFormat="1" hidden="1" outlineLevel="1"/>
    <row r="39" spans="3:14" s="13" customFormat="1" ht="15" hidden="1" outlineLevel="1">
      <c r="C39" s="55" t="s">
        <v>54</v>
      </c>
      <c r="E39" s="59">
        <v>1</v>
      </c>
      <c r="F39" s="59">
        <f>E39+1</f>
        <v>2</v>
      </c>
      <c r="G39" s="59">
        <f t="shared" ref="G39:N39" si="3">F39+1</f>
        <v>3</v>
      </c>
      <c r="H39" s="59">
        <f t="shared" si="3"/>
        <v>4</v>
      </c>
      <c r="I39" s="59">
        <f t="shared" si="3"/>
        <v>5</v>
      </c>
      <c r="J39" s="59">
        <f t="shared" si="3"/>
        <v>6</v>
      </c>
      <c r="K39" s="59">
        <f t="shared" si="3"/>
        <v>7</v>
      </c>
      <c r="L39" s="59">
        <f t="shared" si="3"/>
        <v>8</v>
      </c>
      <c r="M39" s="59">
        <f t="shared" si="3"/>
        <v>9</v>
      </c>
      <c r="N39" s="59">
        <f t="shared" si="3"/>
        <v>10</v>
      </c>
    </row>
    <row r="40" spans="3:14" s="13" customFormat="1" hidden="1" outlineLevel="1">
      <c r="C40" s="13" t="str">
        <f>$C$9</f>
        <v>Division 1</v>
      </c>
      <c r="D40" s="62" t="s">
        <v>28</v>
      </c>
      <c r="E40" s="50">
        <v>560</v>
      </c>
      <c r="F40" s="50">
        <v>568.4</v>
      </c>
      <c r="G40" s="50">
        <v>576.92599999999993</v>
      </c>
      <c r="H40" s="50">
        <v>585.57988999999986</v>
      </c>
      <c r="I40" s="50">
        <v>594.36358834999976</v>
      </c>
      <c r="J40" s="50">
        <v>603.27904217524974</v>
      </c>
      <c r="K40" s="50">
        <v>612.32822780787842</v>
      </c>
      <c r="L40" s="50">
        <v>621.51315122499659</v>
      </c>
      <c r="M40" s="50">
        <v>630.83584849337149</v>
      </c>
      <c r="N40" s="50">
        <v>640.29838622077204</v>
      </c>
    </row>
    <row r="41" spans="3:14" s="13" customFormat="1" hidden="1" outlineLevel="1">
      <c r="C41" s="13" t="str">
        <f>$C$10</f>
        <v>Division 2</v>
      </c>
      <c r="D41" s="62" t="s">
        <v>28</v>
      </c>
      <c r="E41" s="50">
        <v>580</v>
      </c>
      <c r="F41" s="50">
        <v>588.69999999999993</v>
      </c>
      <c r="G41" s="50">
        <v>597.53049999999985</v>
      </c>
      <c r="H41" s="50">
        <v>606.49345749999975</v>
      </c>
      <c r="I41" s="50">
        <v>615.59085936249971</v>
      </c>
      <c r="J41" s="50">
        <v>624.82472225293714</v>
      </c>
      <c r="K41" s="50">
        <v>634.19709308673112</v>
      </c>
      <c r="L41" s="50">
        <v>643.71004948303198</v>
      </c>
      <c r="M41" s="50">
        <v>653.36570022527735</v>
      </c>
      <c r="N41" s="50">
        <v>663.1661857286565</v>
      </c>
    </row>
    <row r="42" spans="3:14" s="13" customFormat="1" hidden="1" outlineLevel="1">
      <c r="C42" s="13" t="str">
        <f>$C$11</f>
        <v>Division 3</v>
      </c>
      <c r="D42" s="62" t="s">
        <v>28</v>
      </c>
      <c r="E42" s="50">
        <v>550</v>
      </c>
      <c r="F42" s="50">
        <v>558.25</v>
      </c>
      <c r="G42" s="50">
        <v>566.62374999999997</v>
      </c>
      <c r="H42" s="50">
        <v>575.12310624999986</v>
      </c>
      <c r="I42" s="50">
        <v>583.74995284374984</v>
      </c>
      <c r="J42" s="50">
        <v>592.50620213640605</v>
      </c>
      <c r="K42" s="50">
        <v>601.39379516845213</v>
      </c>
      <c r="L42" s="50">
        <v>610.4147020959789</v>
      </c>
      <c r="M42" s="50">
        <v>619.57092262741855</v>
      </c>
      <c r="N42" s="50">
        <v>628.86448646682982</v>
      </c>
    </row>
    <row r="43" spans="3:14" s="13" customFormat="1" hidden="1" outlineLevel="1">
      <c r="C43" s="13" t="str">
        <f>$C$12</f>
        <v>Division 4</v>
      </c>
      <c r="D43" s="62" t="s">
        <v>28</v>
      </c>
      <c r="E43" s="50">
        <v>540</v>
      </c>
      <c r="F43" s="50">
        <v>548.09999999999991</v>
      </c>
      <c r="G43" s="50">
        <v>556.3214999999999</v>
      </c>
      <c r="H43" s="50">
        <v>564.66632249999986</v>
      </c>
      <c r="I43" s="50">
        <v>573.1363173374998</v>
      </c>
      <c r="J43" s="50">
        <v>581.73336209756224</v>
      </c>
      <c r="K43" s="50">
        <v>590.45936252902561</v>
      </c>
      <c r="L43" s="50">
        <v>599.31625296696097</v>
      </c>
      <c r="M43" s="50">
        <v>608.30599676146528</v>
      </c>
      <c r="N43" s="50">
        <v>617.43058671288725</v>
      </c>
    </row>
    <row r="44" spans="3:14" s="13" customFormat="1" hidden="1" outlineLevel="1">
      <c r="C44" s="13" t="str">
        <f>$C$13</f>
        <v>Division 5</v>
      </c>
      <c r="D44" s="62" t="s">
        <v>28</v>
      </c>
      <c r="E44" s="50">
        <v>500</v>
      </c>
      <c r="F44" s="50">
        <v>507.49999999999994</v>
      </c>
      <c r="G44" s="50">
        <v>515.11249999999984</v>
      </c>
      <c r="H44" s="50">
        <v>522.83918749999975</v>
      </c>
      <c r="I44" s="50">
        <v>530.68177531249967</v>
      </c>
      <c r="J44" s="50">
        <v>538.64200194218711</v>
      </c>
      <c r="K44" s="50">
        <v>546.72163197131988</v>
      </c>
      <c r="L44" s="50">
        <v>554.92245645088963</v>
      </c>
      <c r="M44" s="50">
        <v>563.24629329765287</v>
      </c>
      <c r="N44" s="50">
        <v>571.69498769711765</v>
      </c>
    </row>
    <row r="45" spans="3:14" s="13" customFormat="1" hidden="1" outlineLevel="1"/>
    <row r="46" spans="3:14" s="13" customFormat="1" hidden="1" outlineLevel="1">
      <c r="E46" s="59">
        <v>1</v>
      </c>
      <c r="F46" s="59">
        <f>E46+1</f>
        <v>2</v>
      </c>
      <c r="G46" s="59">
        <f t="shared" ref="G46:N46" si="4">F46+1</f>
        <v>3</v>
      </c>
      <c r="H46" s="59">
        <f t="shared" si="4"/>
        <v>4</v>
      </c>
      <c r="I46" s="59">
        <f t="shared" si="4"/>
        <v>5</v>
      </c>
      <c r="J46" s="59">
        <f t="shared" si="4"/>
        <v>6</v>
      </c>
      <c r="K46" s="59">
        <f t="shared" si="4"/>
        <v>7</v>
      </c>
      <c r="L46" s="59">
        <f t="shared" si="4"/>
        <v>8</v>
      </c>
      <c r="M46" s="59">
        <f t="shared" si="4"/>
        <v>9</v>
      </c>
      <c r="N46" s="59">
        <f t="shared" si="4"/>
        <v>10</v>
      </c>
    </row>
    <row r="47" spans="3:14" s="13" customFormat="1" hidden="1" outlineLevel="1">
      <c r="C47" s="13" t="s">
        <v>34</v>
      </c>
      <c r="D47" s="62" t="s">
        <v>28</v>
      </c>
      <c r="E47" s="50">
        <v>700</v>
      </c>
      <c r="F47" s="50">
        <v>705</v>
      </c>
      <c r="G47" s="50">
        <v>710</v>
      </c>
      <c r="H47" s="50">
        <v>715</v>
      </c>
      <c r="I47" s="50">
        <v>720</v>
      </c>
      <c r="J47" s="50">
        <v>725</v>
      </c>
      <c r="K47" s="50">
        <v>730</v>
      </c>
      <c r="L47" s="50">
        <v>735</v>
      </c>
      <c r="M47" s="50">
        <v>740</v>
      </c>
      <c r="N47" s="50">
        <v>745</v>
      </c>
    </row>
    <row r="48" spans="3:14" s="13" customFormat="1" hidden="1" outlineLevel="1"/>
    <row r="49" spans="3:15">
      <c r="D49" s="5"/>
    </row>
    <row r="50" spans="3:15" ht="20.25" collapsed="1">
      <c r="C50" s="3" t="s">
        <v>16</v>
      </c>
      <c r="D50" s="3"/>
      <c r="E50" s="3"/>
      <c r="F50" s="3"/>
      <c r="G50" s="3"/>
      <c r="H50" s="3"/>
      <c r="I50" s="3"/>
      <c r="J50" s="3"/>
      <c r="K50" s="3"/>
      <c r="L50" s="3"/>
      <c r="M50" s="3"/>
      <c r="N50" s="3"/>
      <c r="O50" s="3"/>
    </row>
    <row r="51" spans="3:15" ht="18.75" hidden="1" outlineLevel="1">
      <c r="C51" s="4" t="s">
        <v>12</v>
      </c>
    </row>
    <row r="52" spans="3:15" hidden="1" outlineLevel="1">
      <c r="C52" s="11" t="s">
        <v>11</v>
      </c>
      <c r="D52" s="6" t="s">
        <v>4</v>
      </c>
      <c r="E52" s="7" t="s">
        <v>25</v>
      </c>
    </row>
    <row r="53" spans="3:15" hidden="1" outlineLevel="1"/>
  </sheetData>
  <sheetProtection formatColumns="0" formatRows="0"/>
  <conditionalFormatting sqref="C2">
    <cfRule type="expression" dxfId="17" priority="12">
      <formula>IF(#REF!=0,0,1)</formula>
    </cfRule>
  </conditionalFormatting>
  <conditionalFormatting sqref="E18:N22">
    <cfRule type="expression" dxfId="16" priority="5">
      <formula>IF(E$17&lt;=$F9,0,1)</formula>
    </cfRule>
  </conditionalFormatting>
  <conditionalFormatting sqref="E25:N29">
    <cfRule type="expression" dxfId="15" priority="4">
      <formula>IF(E$17&lt;=$F9,0,1)</formula>
    </cfRule>
  </conditionalFormatting>
  <conditionalFormatting sqref="E33:N37">
    <cfRule type="expression" dxfId="14" priority="3">
      <formula>IF(E$17&lt;=$F9,0,1)</formula>
    </cfRule>
  </conditionalFormatting>
  <conditionalFormatting sqref="E40:N44">
    <cfRule type="expression" dxfId="13" priority="2">
      <formula>IF(E$17&lt;=$F9,0,1)</formula>
    </cfRule>
  </conditionalFormatting>
  <conditionalFormatting sqref="E47:N47">
    <cfRule type="expression" dxfId="12" priority="1">
      <formula>IF(E$46&lt;=$F14,0,1)</formula>
    </cfRule>
  </conditionalFormatting>
  <dataValidations disablePrompts="1" count="1">
    <dataValidation type="list" allowBlank="1" showInputMessage="1" showErrorMessage="1" sqref="E9:E13">
      <formula1>"1,0"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tint="0.499984740745262"/>
    <outlinePr summaryBelow="0"/>
    <pageSetUpPr autoPageBreaks="0"/>
  </sheetPr>
  <dimension ref="A1:R15"/>
  <sheetViews>
    <sheetView zoomScaleNormal="100" workbookViewId="0">
      <pane xSplit="7" ySplit="3" topLeftCell="H4" activePane="bottomRight" state="frozen"/>
      <selection pane="topRight"/>
      <selection pane="bottomLeft"/>
      <selection pane="bottomRight"/>
    </sheetView>
  </sheetViews>
  <sheetFormatPr defaultColWidth="0" defaultRowHeight="15" outlineLevelRow="1"/>
  <cols>
    <col min="1" max="2" width="1.7109375" style="10" customWidth="1"/>
    <col min="3" max="3" width="43.42578125" style="10" customWidth="1"/>
    <col min="4" max="4" width="11.5703125" style="10" customWidth="1"/>
    <col min="5" max="5" width="9.85546875" style="42" customWidth="1"/>
    <col min="6" max="6" width="1.7109375" style="10" customWidth="1"/>
    <col min="7" max="7" width="11.42578125" style="10" customWidth="1"/>
    <col min="8" max="17" width="10.7109375" style="11" customWidth="1"/>
    <col min="18" max="18" width="1.7109375" style="11" customWidth="1"/>
    <col min="19" max="16384" width="0" style="11" hidden="1"/>
  </cols>
  <sheetData>
    <row r="1" spans="1:18" s="10" customFormat="1" ht="23.25">
      <c r="C1" s="1" t="s">
        <v>43</v>
      </c>
      <c r="D1" s="1"/>
      <c r="E1" s="42"/>
    </row>
    <row r="2" spans="1:18" s="10" customFormat="1">
      <c r="C2" s="52" t="str">
        <f>"Tutorial: "&amp;Model_Name</f>
        <v>Tutorial: Multi-asset modelling</v>
      </c>
      <c r="D2" s="2"/>
      <c r="E2" s="42"/>
    </row>
    <row r="3" spans="1:18" s="10" customFormat="1">
      <c r="C3" s="40" t="s">
        <v>48</v>
      </c>
      <c r="D3" s="41" t="s">
        <v>0</v>
      </c>
      <c r="E3" s="42"/>
      <c r="G3" s="54"/>
      <c r="H3" s="46">
        <f>G3+1</f>
        <v>1</v>
      </c>
      <c r="I3" s="46">
        <f t="shared" ref="I3:Q3" si="0">H3+1</f>
        <v>2</v>
      </c>
      <c r="J3" s="46">
        <f t="shared" si="0"/>
        <v>3</v>
      </c>
      <c r="K3" s="46">
        <f t="shared" si="0"/>
        <v>4</v>
      </c>
      <c r="L3" s="46">
        <f t="shared" si="0"/>
        <v>5</v>
      </c>
      <c r="M3" s="46">
        <f t="shared" si="0"/>
        <v>6</v>
      </c>
      <c r="N3" s="46">
        <f t="shared" si="0"/>
        <v>7</v>
      </c>
      <c r="O3" s="46">
        <f t="shared" si="0"/>
        <v>8</v>
      </c>
      <c r="P3" s="46">
        <f t="shared" si="0"/>
        <v>9</v>
      </c>
      <c r="Q3" s="46">
        <f t="shared" si="0"/>
        <v>10</v>
      </c>
      <c r="R3" s="46"/>
    </row>
    <row r="4" spans="1:18" s="13" customFormat="1" ht="12.75">
      <c r="A4" s="40"/>
      <c r="B4" s="40"/>
      <c r="C4" s="40"/>
      <c r="D4" s="40"/>
      <c r="E4" s="40"/>
      <c r="F4" s="40"/>
      <c r="G4" s="40"/>
    </row>
    <row r="5" spans="1:18" s="13" customFormat="1" ht="20.25">
      <c r="A5" s="40"/>
      <c r="B5" s="40"/>
      <c r="C5" s="44" t="s">
        <v>14</v>
      </c>
      <c r="D5" s="44"/>
      <c r="E5" s="44"/>
      <c r="F5" s="44"/>
      <c r="G5" s="44"/>
      <c r="H5" s="43"/>
      <c r="I5" s="43"/>
      <c r="J5" s="43"/>
      <c r="K5" s="43"/>
      <c r="L5" s="43"/>
      <c r="M5" s="43"/>
      <c r="N5" s="43"/>
      <c r="O5" s="43"/>
      <c r="P5" s="43"/>
      <c r="Q5" s="43"/>
    </row>
    <row r="6" spans="1:18" customFormat="1" ht="18.75" collapsed="1">
      <c r="A6" s="10"/>
      <c r="B6" s="10"/>
      <c r="C6" s="39" t="s">
        <v>36</v>
      </c>
      <c r="D6" s="10"/>
      <c r="E6" s="42"/>
      <c r="F6" s="10"/>
      <c r="G6" s="10"/>
    </row>
    <row r="7" spans="1:18" s="13" customFormat="1" ht="12.75" hidden="1" outlineLevel="1">
      <c r="A7" s="10"/>
      <c r="B7" s="10"/>
      <c r="C7" s="40" t="s">
        <v>37</v>
      </c>
      <c r="D7" s="41" t="s">
        <v>38</v>
      </c>
      <c r="E7" s="64">
        <f>Inputs!F14</f>
        <v>8</v>
      </c>
      <c r="F7" s="10"/>
      <c r="G7" s="10"/>
      <c r="H7" s="45">
        <f>IF(H$3&lt;=$E7,1,0)</f>
        <v>1</v>
      </c>
      <c r="I7" s="45">
        <f t="shared" ref="I7:Q7" si="1">IF(I$3&lt;=$E7,1,0)</f>
        <v>1</v>
      </c>
      <c r="J7" s="45">
        <f t="shared" si="1"/>
        <v>1</v>
      </c>
      <c r="K7" s="45">
        <f t="shared" si="1"/>
        <v>1</v>
      </c>
      <c r="L7" s="45">
        <f t="shared" si="1"/>
        <v>1</v>
      </c>
      <c r="M7" s="45">
        <f t="shared" si="1"/>
        <v>1</v>
      </c>
      <c r="N7" s="45">
        <f t="shared" si="1"/>
        <v>1</v>
      </c>
      <c r="O7" s="45">
        <f t="shared" si="1"/>
        <v>1</v>
      </c>
      <c r="P7" s="45">
        <f t="shared" si="1"/>
        <v>0</v>
      </c>
      <c r="Q7" s="45">
        <f t="shared" si="1"/>
        <v>0</v>
      </c>
    </row>
    <row r="8" spans="1:18" customFormat="1" hidden="1" outlineLevel="1">
      <c r="A8" s="10"/>
      <c r="B8" s="10"/>
      <c r="C8" s="10"/>
      <c r="D8" s="10"/>
      <c r="E8" s="42"/>
      <c r="F8" s="10"/>
      <c r="G8" s="10"/>
    </row>
    <row r="9" spans="1:18" s="13" customFormat="1" ht="18.75" collapsed="1">
      <c r="A9" s="40"/>
      <c r="B9" s="40"/>
      <c r="C9" s="39" t="s">
        <v>44</v>
      </c>
      <c r="D9" s="40"/>
      <c r="E9" s="40"/>
      <c r="F9" s="40"/>
      <c r="G9" s="40"/>
    </row>
    <row r="10" spans="1:18" ht="12.75" hidden="1" outlineLevel="1">
      <c r="C10" s="40" t="s">
        <v>18</v>
      </c>
      <c r="D10" s="66" t="s">
        <v>5</v>
      </c>
      <c r="E10" s="40"/>
      <c r="F10" s="40"/>
      <c r="G10" s="49">
        <f ca="1">SUM(H10:Q10)</f>
        <v>92362.579898491967</v>
      </c>
      <c r="H10" s="45">
        <f ca="1">SUM('1:5'!H22)</f>
        <v>12375</v>
      </c>
      <c r="I10" s="45">
        <f ca="1">SUM('1:5'!I22)</f>
        <v>12936.174999999999</v>
      </c>
      <c r="J10" s="45">
        <f ca="1">SUM('1:5'!J22)</f>
        <v>13511.400874999998</v>
      </c>
      <c r="K10" s="45">
        <f ca="1">SUM('1:5'!K22)</f>
        <v>13823.868117499995</v>
      </c>
      <c r="L10" s="45">
        <f ca="1">SUM('1:5'!L22)</f>
        <v>11649.844740725182</v>
      </c>
      <c r="M10" s="45">
        <f ca="1">SUM('1:5'!M22)</f>
        <v>12044.681533829636</v>
      </c>
      <c r="N10" s="45">
        <f ca="1">SUM('1:5'!N22)</f>
        <v>9929.4489355367186</v>
      </c>
      <c r="O10" s="45">
        <f ca="1">SUM('1:5'!O22)</f>
        <v>6092.1606959004475</v>
      </c>
      <c r="P10" s="45">
        <f ca="1">SUM('1:5'!P22)</f>
        <v>0</v>
      </c>
      <c r="Q10" s="45">
        <f ca="1">SUM('1:5'!Q22)</f>
        <v>0</v>
      </c>
    </row>
    <row r="11" spans="1:18" ht="12.75" hidden="1" outlineLevel="1">
      <c r="C11" s="40" t="s">
        <v>27</v>
      </c>
      <c r="D11" s="66" t="s">
        <v>5</v>
      </c>
      <c r="E11" s="40"/>
      <c r="F11" s="40"/>
      <c r="G11" s="49">
        <f ca="1">SUM(H11:Q11)</f>
        <v>-45407.072489976941</v>
      </c>
      <c r="H11" s="45">
        <f ca="1">SUM('1:5'!H23)</f>
        <v>-6168</v>
      </c>
      <c r="I11" s="45">
        <f ca="1">SUM('1:5'!I23)</f>
        <v>-6425.9649999999992</v>
      </c>
      <c r="J11" s="45">
        <f ca="1">SUM('1:5'!J23)</f>
        <v>-6690.2811499999989</v>
      </c>
      <c r="K11" s="45">
        <f ca="1">SUM('1:5'!K23)</f>
        <v>-6835.5995373749975</v>
      </c>
      <c r="L11" s="45">
        <f ca="1">SUM('1:5'!L23)</f>
        <v>-5714.6466974526547</v>
      </c>
      <c r="M11" s="45">
        <f ca="1">SUM('1:5'!M23)</f>
        <v>-5902.9776992844299</v>
      </c>
      <c r="N11" s="45">
        <f ca="1">SUM('1:5'!N23)</f>
        <v>-4678.5703655945708</v>
      </c>
      <c r="O11" s="45">
        <f ca="1">SUM('1:5'!O23)</f>
        <v>-2991.0320402702955</v>
      </c>
      <c r="P11" s="45">
        <f ca="1">SUM('1:5'!P23)</f>
        <v>0</v>
      </c>
      <c r="Q11" s="45">
        <f ca="1">SUM('1:5'!Q23)</f>
        <v>0</v>
      </c>
    </row>
    <row r="12" spans="1:18" ht="12.75" hidden="1" outlineLevel="1">
      <c r="C12" s="40" t="s">
        <v>39</v>
      </c>
      <c r="D12" s="66" t="s">
        <v>5</v>
      </c>
      <c r="E12" s="40"/>
      <c r="F12" s="40"/>
      <c r="G12" s="49">
        <f ca="1">SUM(H12:Q12)</f>
        <v>-18995.164347921494</v>
      </c>
      <c r="H12" s="45">
        <f ca="1">SUM('1:5'!H24)</f>
        <v>-2730</v>
      </c>
      <c r="I12" s="45">
        <f ca="1">SUM('1:5'!I24)</f>
        <v>-2770.95</v>
      </c>
      <c r="J12" s="45">
        <f ca="1">SUM('1:5'!J24)</f>
        <v>-2812.5142499999993</v>
      </c>
      <c r="K12" s="45">
        <f ca="1">SUM('1:5'!K24)</f>
        <v>-2854.7019637499993</v>
      </c>
      <c r="L12" s="45">
        <f ca="1">SUM('1:5'!L24)</f>
        <v>-2366.8407178937491</v>
      </c>
      <c r="M12" s="45">
        <f ca="1">SUM('1:5'!M24)</f>
        <v>-2402.3433286621553</v>
      </c>
      <c r="N12" s="45">
        <f ca="1">SUM('1:5'!N24)</f>
        <v>-1836.9846834236353</v>
      </c>
      <c r="O12" s="45">
        <f ca="1">SUM('1:5'!O24)</f>
        <v>-1220.8294041919576</v>
      </c>
      <c r="P12" s="45">
        <f ca="1">SUM('1:5'!P24)</f>
        <v>0</v>
      </c>
      <c r="Q12" s="45">
        <f ca="1">SUM('1:5'!Q24)</f>
        <v>0</v>
      </c>
    </row>
    <row r="13" spans="1:18" ht="12.75" hidden="1" outlineLevel="1">
      <c r="C13" s="40" t="s">
        <v>34</v>
      </c>
      <c r="D13" s="66" t="s">
        <v>5</v>
      </c>
      <c r="E13" s="40"/>
      <c r="F13" s="40"/>
      <c r="G13" s="49">
        <f>SUM(H13:Q13)</f>
        <v>-5740</v>
      </c>
      <c r="H13" s="67">
        <f>-IF(H7=0,0,LOOKUP(H3,Inputs!$E$46:$N$46,Inputs!$E$47:$N$47))</f>
        <v>-700</v>
      </c>
      <c r="I13" s="67">
        <f>-IF(I7=0,0,LOOKUP(I3,Inputs!$E$46:$N$46,Inputs!$E$47:$N$47))</f>
        <v>-705</v>
      </c>
      <c r="J13" s="67">
        <f>-IF(J7=0,0,LOOKUP(J3,Inputs!$E$46:$N$46,Inputs!$E$47:$N$47))</f>
        <v>-710</v>
      </c>
      <c r="K13" s="67">
        <f>-IF(K7=0,0,LOOKUP(K3,Inputs!$E$46:$N$46,Inputs!$E$47:$N$47))</f>
        <v>-715</v>
      </c>
      <c r="L13" s="67">
        <f>-IF(L7=0,0,LOOKUP(L3,Inputs!$E$46:$N$46,Inputs!$E$47:$N$47))</f>
        <v>-720</v>
      </c>
      <c r="M13" s="67">
        <f>-IF(M7=0,0,LOOKUP(M3,Inputs!$E$46:$N$46,Inputs!$E$47:$N$47))</f>
        <v>-725</v>
      </c>
      <c r="N13" s="67">
        <f>-IF(N7=0,0,LOOKUP(N3,Inputs!$E$46:$N$46,Inputs!$E$47:$N$47))</f>
        <v>-730</v>
      </c>
      <c r="O13" s="67">
        <f>-IF(O7=0,0,LOOKUP(O3,Inputs!$E$46:$N$46,Inputs!$E$47:$N$47))</f>
        <v>-735</v>
      </c>
      <c r="P13" s="67">
        <f>-IF(P7=0,0,LOOKUP(P3,Inputs!$E$46:$N$46,Inputs!$E$47:$N$47))</f>
        <v>0</v>
      </c>
      <c r="Q13" s="67">
        <f>-IF(Q7=0,0,LOOKUP(Q3,Inputs!$E$46:$N$46,Inputs!$E$47:$N$47))</f>
        <v>0</v>
      </c>
    </row>
    <row r="14" spans="1:18" ht="12.75" hidden="1" outlineLevel="1">
      <c r="C14" s="10" t="s">
        <v>40</v>
      </c>
      <c r="D14" s="66" t="s">
        <v>5</v>
      </c>
      <c r="E14" s="40"/>
      <c r="F14" s="40"/>
      <c r="G14" s="49">
        <f ca="1">SUM(H14:Q14)</f>
        <v>22220.343060593532</v>
      </c>
      <c r="H14" s="51">
        <f ca="1">SUM(H10:H13)</f>
        <v>2777</v>
      </c>
      <c r="I14" s="51">
        <f t="shared" ref="I14:Q14" ca="1" si="2">SUM(I10:I13)</f>
        <v>3034.26</v>
      </c>
      <c r="J14" s="51">
        <f t="shared" ca="1" si="2"/>
        <v>3298.6054749999994</v>
      </c>
      <c r="K14" s="51">
        <f t="shared" ca="1" si="2"/>
        <v>3418.5666163749975</v>
      </c>
      <c r="L14" s="51">
        <f t="shared" ca="1" si="2"/>
        <v>2848.3573253787786</v>
      </c>
      <c r="M14" s="51">
        <f t="shared" ca="1" si="2"/>
        <v>3014.3605058830512</v>
      </c>
      <c r="N14" s="51">
        <f t="shared" ca="1" si="2"/>
        <v>2683.8938865185128</v>
      </c>
      <c r="O14" s="51">
        <f t="shared" ca="1" si="2"/>
        <v>1145.2992514381945</v>
      </c>
      <c r="P14" s="51">
        <f t="shared" ca="1" si="2"/>
        <v>0</v>
      </c>
      <c r="Q14" s="51">
        <f t="shared" ca="1" si="2"/>
        <v>0</v>
      </c>
    </row>
    <row r="15" spans="1:18" hidden="1" outlineLevel="1"/>
  </sheetData>
  <sheetProtection formatColumns="0" formatRows="0"/>
  <conditionalFormatting sqref="D2:E2">
    <cfRule type="expression" dxfId="11" priority="2">
      <formula>IF(#REF!=0,0,1)</formula>
    </cfRule>
  </conditionalFormatting>
  <conditionalFormatting sqref="C2">
    <cfRule type="expression" dxfId="10" priority="1">
      <formula>IF(#REF!=0,0,1)</formula>
    </cfRule>
  </conditionalFormatting>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tint="0.499984740745262"/>
    <outlinePr summaryBelow="0"/>
    <pageSetUpPr autoPageBreaks="0"/>
  </sheetPr>
  <dimension ref="A1:R26"/>
  <sheetViews>
    <sheetView zoomScaleNormal="100" workbookViewId="0">
      <pane xSplit="7" ySplit="3" topLeftCell="H4" activePane="bottomRight" state="frozen"/>
      <selection pane="topRight"/>
      <selection pane="bottomLeft"/>
      <selection pane="bottomRight"/>
    </sheetView>
  </sheetViews>
  <sheetFormatPr defaultColWidth="0" defaultRowHeight="15" outlineLevelRow="1"/>
  <cols>
    <col min="1" max="2" width="1.7109375" style="10" customWidth="1"/>
    <col min="3" max="3" width="30.7109375" style="10" customWidth="1"/>
    <col min="4" max="4" width="10.7109375" style="10" customWidth="1"/>
    <col min="5" max="5" width="10.7109375" style="42" customWidth="1"/>
    <col min="6" max="6" width="1.7109375" style="10" customWidth="1"/>
    <col min="7" max="7" width="10.7109375" style="10" customWidth="1"/>
    <col min="8" max="17" width="9.42578125" style="11" customWidth="1"/>
    <col min="18" max="18" width="1.7109375" style="11" customWidth="1"/>
    <col min="19" max="16384" width="0" style="11" hidden="1"/>
  </cols>
  <sheetData>
    <row r="1" spans="1:18" s="10" customFormat="1" ht="23.25">
      <c r="A1" s="56">
        <v>1</v>
      </c>
      <c r="C1" s="1" t="str">
        <f ca="1">"Calculations: " &amp; OFFSET(Inputs!$C$8,$A$1,0)</f>
        <v>Calculations: Division 1</v>
      </c>
      <c r="D1" s="1"/>
      <c r="E1" s="42"/>
    </row>
    <row r="2" spans="1:18" s="10" customFormat="1">
      <c r="C2" s="52" t="str">
        <f>"Tutorial: "&amp;Model_Name</f>
        <v>Tutorial: Multi-asset modelling</v>
      </c>
      <c r="D2" s="2"/>
      <c r="E2" s="42"/>
    </row>
    <row r="3" spans="1:18" s="10" customFormat="1" ht="12.75">
      <c r="C3" s="40" t="s">
        <v>48</v>
      </c>
      <c r="D3" s="41" t="s">
        <v>50</v>
      </c>
      <c r="E3" s="68">
        <f ca="1">OFFSET(Inputs!$E$8,$A$1,0)</f>
        <v>1</v>
      </c>
      <c r="G3" s="54"/>
      <c r="H3" s="46">
        <f>G3+1</f>
        <v>1</v>
      </c>
      <c r="I3" s="46">
        <f t="shared" ref="I3:N3" si="0">H3+1</f>
        <v>2</v>
      </c>
      <c r="J3" s="46">
        <f t="shared" si="0"/>
        <v>3</v>
      </c>
      <c r="K3" s="46">
        <f t="shared" si="0"/>
        <v>4</v>
      </c>
      <c r="L3" s="46">
        <f t="shared" si="0"/>
        <v>5</v>
      </c>
      <c r="M3" s="46">
        <f t="shared" si="0"/>
        <v>6</v>
      </c>
      <c r="N3" s="46">
        <f t="shared" si="0"/>
        <v>7</v>
      </c>
      <c r="O3" s="46">
        <f t="shared" ref="O3" si="1">N3+1</f>
        <v>8</v>
      </c>
      <c r="P3" s="46">
        <f t="shared" ref="P3" si="2">O3+1</f>
        <v>9</v>
      </c>
      <c r="Q3" s="46">
        <f t="shared" ref="Q3" si="3">P3+1</f>
        <v>10</v>
      </c>
      <c r="R3" s="46"/>
    </row>
    <row r="4" spans="1:18" s="13" customFormat="1" ht="12.75">
      <c r="A4" s="40"/>
      <c r="B4" s="40"/>
      <c r="C4" s="40"/>
      <c r="D4" s="40"/>
      <c r="E4" s="40"/>
      <c r="F4" s="40"/>
      <c r="G4" s="40"/>
    </row>
    <row r="5" spans="1:18" s="13" customFormat="1" ht="20.25">
      <c r="A5" s="40"/>
      <c r="B5" s="40"/>
      <c r="C5" s="44" t="s">
        <v>14</v>
      </c>
      <c r="D5" s="44"/>
      <c r="E5" s="44"/>
      <c r="F5" s="44"/>
      <c r="G5" s="44"/>
      <c r="H5" s="43"/>
      <c r="I5" s="43"/>
      <c r="J5" s="43"/>
      <c r="K5" s="43"/>
      <c r="L5" s="43"/>
      <c r="M5" s="43"/>
      <c r="N5" s="43"/>
      <c r="O5" s="43"/>
      <c r="P5" s="43"/>
      <c r="Q5" s="43"/>
    </row>
    <row r="6" spans="1:18" s="13" customFormat="1" ht="18.75">
      <c r="A6" s="40"/>
      <c r="B6" s="40"/>
      <c r="C6" s="39" t="s">
        <v>36</v>
      </c>
      <c r="D6" s="40"/>
      <c r="E6" s="40"/>
      <c r="F6" s="40"/>
      <c r="G6" s="40"/>
    </row>
    <row r="7" spans="1:18" s="13" customFormat="1" ht="12.75" outlineLevel="1">
      <c r="A7" s="40"/>
      <c r="B7" s="40"/>
      <c r="C7" s="40" t="s">
        <v>37</v>
      </c>
      <c r="D7" s="41" t="s">
        <v>51</v>
      </c>
      <c r="E7" s="64">
        <f ca="1">OFFSET(Inputs!$F$8,$A$1,0)</f>
        <v>8</v>
      </c>
      <c r="F7" s="40"/>
      <c r="G7" s="40"/>
      <c r="H7" s="45">
        <f ca="1">IF(H$3&lt;=$E7,1,0)*$E3</f>
        <v>1</v>
      </c>
      <c r="I7" s="45">
        <f t="shared" ref="I7:Q7" ca="1" si="4">IF(I$3&lt;=$E7,1,0)*$E3</f>
        <v>1</v>
      </c>
      <c r="J7" s="45">
        <f t="shared" ca="1" si="4"/>
        <v>1</v>
      </c>
      <c r="K7" s="45">
        <f t="shared" ca="1" si="4"/>
        <v>1</v>
      </c>
      <c r="L7" s="45">
        <f t="shared" ca="1" si="4"/>
        <v>1</v>
      </c>
      <c r="M7" s="45">
        <f t="shared" ca="1" si="4"/>
        <v>1</v>
      </c>
      <c r="N7" s="45">
        <f t="shared" ca="1" si="4"/>
        <v>1</v>
      </c>
      <c r="O7" s="45">
        <f t="shared" ca="1" si="4"/>
        <v>1</v>
      </c>
      <c r="P7" s="45">
        <f t="shared" ca="1" si="4"/>
        <v>0</v>
      </c>
      <c r="Q7" s="45">
        <f t="shared" ca="1" si="4"/>
        <v>0</v>
      </c>
    </row>
    <row r="8" spans="1:18" s="13" customFormat="1" ht="12.75" outlineLevel="1">
      <c r="A8" s="40"/>
      <c r="B8" s="40"/>
      <c r="C8" s="40"/>
      <c r="D8" s="40"/>
      <c r="E8" s="40"/>
      <c r="F8" s="40"/>
      <c r="G8" s="40"/>
    </row>
    <row r="9" spans="1:18" s="13" customFormat="1" ht="18.75">
      <c r="A9" s="40"/>
      <c r="B9" s="40"/>
      <c r="C9" s="39" t="s">
        <v>17</v>
      </c>
      <c r="D9" s="40"/>
      <c r="E9" s="40"/>
      <c r="F9" s="40"/>
      <c r="G9" s="40"/>
    </row>
    <row r="10" spans="1:18" customFormat="1" outlineLevel="1">
      <c r="A10" s="40"/>
      <c r="B10" s="40"/>
      <c r="C10" s="42" t="s">
        <v>18</v>
      </c>
      <c r="D10" s="40"/>
      <c r="E10" s="40"/>
      <c r="F10" s="40"/>
      <c r="G10" s="40"/>
    </row>
    <row r="11" spans="1:18" s="13" customFormat="1" ht="12.75" outlineLevel="1">
      <c r="A11" s="40"/>
      <c r="B11" s="40"/>
      <c r="C11" s="40" t="s">
        <v>19</v>
      </c>
      <c r="D11" s="41" t="s">
        <v>22</v>
      </c>
      <c r="E11" s="40"/>
      <c r="F11" s="40"/>
      <c r="G11" s="40"/>
      <c r="H11" s="60">
        <f ca="1" xml:space="preserve"> OFFSET(Inputs!E$17,$A$1,0)*H$7</f>
        <v>53</v>
      </c>
      <c r="I11" s="60">
        <f ca="1" xml:space="preserve"> OFFSET(Inputs!F$17,$A$1,0)*I$7</f>
        <v>53.794999999999995</v>
      </c>
      <c r="J11" s="60">
        <f ca="1" xml:space="preserve"> OFFSET(Inputs!G$17,$A$1,0)*J$7</f>
        <v>54.601924999999987</v>
      </c>
      <c r="K11" s="60">
        <f ca="1" xml:space="preserve"> OFFSET(Inputs!H$17,$A$1,0)*K$7</f>
        <v>55.420953874999981</v>
      </c>
      <c r="L11" s="60">
        <f ca="1" xml:space="preserve"> OFFSET(Inputs!I$17,$A$1,0)*L$7</f>
        <v>56.252268183124976</v>
      </c>
      <c r="M11" s="60">
        <f ca="1" xml:space="preserve"> OFFSET(Inputs!J$17,$A$1,0)*M$7</f>
        <v>57.096052205871842</v>
      </c>
      <c r="N11" s="60">
        <f ca="1" xml:space="preserve"> OFFSET(Inputs!K$17,$A$1,0)*N$7</f>
        <v>57.952492988959918</v>
      </c>
      <c r="O11" s="60">
        <f ca="1" xml:space="preserve"> OFFSET(Inputs!L$17,$A$1,0)*O$7</f>
        <v>58.821780383794312</v>
      </c>
      <c r="P11" s="60">
        <f ca="1" xml:space="preserve"> OFFSET(Inputs!M$17,$A$1,0)*P$7</f>
        <v>0</v>
      </c>
      <c r="Q11" s="60">
        <f ca="1" xml:space="preserve"> OFFSET(Inputs!N$17,$A$1,0)*Q$7</f>
        <v>0</v>
      </c>
    </row>
    <row r="12" spans="1:18" s="13" customFormat="1" ht="12.75" outlineLevel="1">
      <c r="A12" s="40"/>
      <c r="B12" s="40"/>
      <c r="C12" s="40" t="s">
        <v>23</v>
      </c>
      <c r="D12" s="66" t="s">
        <v>24</v>
      </c>
      <c r="E12" s="40"/>
      <c r="F12" s="40"/>
      <c r="G12" s="49">
        <f ca="1">SUM(H12:Q12)</f>
        <v>465</v>
      </c>
      <c r="H12" s="60">
        <f ca="1" xml:space="preserve"> OFFSET(Inputs!E$24,$A$1,0)*H$7</f>
        <v>50</v>
      </c>
      <c r="I12" s="60">
        <f ca="1" xml:space="preserve"> OFFSET(Inputs!F$24,$A$1,0)*I$7</f>
        <v>55</v>
      </c>
      <c r="J12" s="60">
        <f ca="1" xml:space="preserve"> OFFSET(Inputs!G$24,$A$1,0)*J$7</f>
        <v>60</v>
      </c>
      <c r="K12" s="60">
        <f ca="1" xml:space="preserve"> OFFSET(Inputs!H$24,$A$1,0)*K$7</f>
        <v>60</v>
      </c>
      <c r="L12" s="60">
        <f ca="1" xml:space="preserve"> OFFSET(Inputs!I$24,$A$1,0)*L$7</f>
        <v>60</v>
      </c>
      <c r="M12" s="60">
        <f ca="1" xml:space="preserve"> OFFSET(Inputs!J$24,$A$1,0)*M$7</f>
        <v>60</v>
      </c>
      <c r="N12" s="60">
        <f ca="1" xml:space="preserve"> OFFSET(Inputs!K$24,$A$1,0)*N$7</f>
        <v>60</v>
      </c>
      <c r="O12" s="60">
        <f ca="1" xml:space="preserve"> OFFSET(Inputs!L$24,$A$1,0)*O$7</f>
        <v>60</v>
      </c>
      <c r="P12" s="60">
        <f ca="1" xml:space="preserve"> OFFSET(Inputs!M$24,$A$1,0)*P$7</f>
        <v>0</v>
      </c>
      <c r="Q12" s="60">
        <f ca="1" xml:space="preserve"> OFFSET(Inputs!N$24,$A$1,0)*Q$7</f>
        <v>0</v>
      </c>
    </row>
    <row r="13" spans="1:18" s="13" customFormat="1" ht="12.75" outlineLevel="1">
      <c r="A13" s="40"/>
      <c r="B13" s="40"/>
      <c r="C13" s="40" t="s">
        <v>18</v>
      </c>
      <c r="D13" s="66" t="s">
        <v>5</v>
      </c>
      <c r="E13" s="40"/>
      <c r="F13" s="40"/>
      <c r="G13" s="49">
        <f ca="1">SUM(H13:Q13)</f>
        <v>26017.453358205061</v>
      </c>
      <c r="H13" s="51">
        <f ca="1">H11*H12</f>
        <v>2650</v>
      </c>
      <c r="I13" s="51">
        <f t="shared" ref="I13:Q13" ca="1" si="5">I11*I12</f>
        <v>2958.7249999999999</v>
      </c>
      <c r="J13" s="51">
        <f t="shared" ca="1" si="5"/>
        <v>3276.1154999999994</v>
      </c>
      <c r="K13" s="51">
        <f t="shared" ca="1" si="5"/>
        <v>3325.2572324999987</v>
      </c>
      <c r="L13" s="51">
        <f t="shared" ca="1" si="5"/>
        <v>3375.1360909874984</v>
      </c>
      <c r="M13" s="51">
        <f t="shared" ca="1" si="5"/>
        <v>3425.7631323523105</v>
      </c>
      <c r="N13" s="51">
        <f t="shared" ca="1" si="5"/>
        <v>3477.1495793375952</v>
      </c>
      <c r="O13" s="51">
        <f t="shared" ca="1" si="5"/>
        <v>3529.3068230276585</v>
      </c>
      <c r="P13" s="51">
        <f t="shared" ca="1" si="5"/>
        <v>0</v>
      </c>
      <c r="Q13" s="51">
        <f t="shared" ca="1" si="5"/>
        <v>0</v>
      </c>
    </row>
    <row r="14" spans="1:18" s="13" customFormat="1" ht="12.75" outlineLevel="1">
      <c r="A14" s="40"/>
      <c r="B14" s="40"/>
      <c r="C14" s="40"/>
      <c r="D14" s="40"/>
      <c r="E14" s="40"/>
      <c r="F14" s="40"/>
      <c r="G14" s="40"/>
    </row>
    <row r="15" spans="1:18" s="13" customFormat="1" outlineLevel="1">
      <c r="A15" s="40"/>
      <c r="B15" s="40"/>
      <c r="C15" s="42" t="s">
        <v>26</v>
      </c>
      <c r="D15" s="40"/>
      <c r="E15" s="40"/>
      <c r="F15" s="40"/>
      <c r="G15" s="40"/>
    </row>
    <row r="16" spans="1:18" s="13" customFormat="1" ht="12.75" outlineLevel="1">
      <c r="A16" s="40"/>
      <c r="B16" s="40"/>
      <c r="C16" s="40" t="s">
        <v>27</v>
      </c>
      <c r="D16" s="66" t="s">
        <v>22</v>
      </c>
      <c r="E16" s="40"/>
      <c r="F16" s="40"/>
      <c r="G16" s="40"/>
      <c r="H16" s="60">
        <f ca="1" xml:space="preserve"> OFFSET(Inputs!E$32,$A$1,0)*H$7</f>
        <v>24</v>
      </c>
      <c r="I16" s="60">
        <f ca="1" xml:space="preserve"> OFFSET(Inputs!F$32,$A$1,0)*I$7</f>
        <v>24.36</v>
      </c>
      <c r="J16" s="60">
        <f ca="1" xml:space="preserve"> OFFSET(Inputs!G$32,$A$1,0)*J$7</f>
        <v>24.725399999999997</v>
      </c>
      <c r="K16" s="60">
        <f ca="1" xml:space="preserve"> OFFSET(Inputs!H$32,$A$1,0)*K$7</f>
        <v>25.096280999999994</v>
      </c>
      <c r="L16" s="60">
        <f ca="1" xml:space="preserve"> OFFSET(Inputs!I$32,$A$1,0)*L$7</f>
        <v>25.47272521499999</v>
      </c>
      <c r="M16" s="60">
        <f ca="1" xml:space="preserve"> OFFSET(Inputs!J$32,$A$1,0)*M$7</f>
        <v>25.854816093224986</v>
      </c>
      <c r="N16" s="60">
        <f ca="1" xml:space="preserve"> OFFSET(Inputs!K$32,$A$1,0)*N$7</f>
        <v>26.242638334623358</v>
      </c>
      <c r="O16" s="60">
        <f ca="1" xml:space="preserve"> OFFSET(Inputs!L$32,$A$1,0)*O$7</f>
        <v>26.636277909642704</v>
      </c>
      <c r="P16" s="60">
        <f ca="1" xml:space="preserve"> OFFSET(Inputs!M$32,$A$1,0)*P$7</f>
        <v>0</v>
      </c>
      <c r="Q16" s="60">
        <f ca="1" xml:space="preserve"> OFFSET(Inputs!N$32,$A$1,0)*Q$7</f>
        <v>0</v>
      </c>
    </row>
    <row r="17" spans="1:17" s="13" customFormat="1" ht="12.75" outlineLevel="1">
      <c r="A17" s="40"/>
      <c r="B17" s="40"/>
      <c r="C17" s="40" t="s">
        <v>27</v>
      </c>
      <c r="D17" s="66" t="s">
        <v>5</v>
      </c>
      <c r="E17" s="40"/>
      <c r="F17" s="40"/>
      <c r="G17" s="49">
        <f ca="1">SUM(H17:Q17)</f>
        <v>11781.488313149463</v>
      </c>
      <c r="H17" s="45">
        <f ca="1">H12*H16</f>
        <v>1200</v>
      </c>
      <c r="I17" s="45">
        <f t="shared" ref="I17:Q17" ca="1" si="6">I12*I16</f>
        <v>1339.8</v>
      </c>
      <c r="J17" s="45">
        <f t="shared" ca="1" si="6"/>
        <v>1483.5239999999999</v>
      </c>
      <c r="K17" s="45">
        <f t="shared" ca="1" si="6"/>
        <v>1505.7768599999997</v>
      </c>
      <c r="L17" s="45">
        <f t="shared" ca="1" si="6"/>
        <v>1528.3635128999995</v>
      </c>
      <c r="M17" s="45">
        <f t="shared" ca="1" si="6"/>
        <v>1551.2889655934991</v>
      </c>
      <c r="N17" s="45">
        <f t="shared" ca="1" si="6"/>
        <v>1574.5583000774016</v>
      </c>
      <c r="O17" s="45">
        <f t="shared" ca="1" si="6"/>
        <v>1598.1766745785621</v>
      </c>
      <c r="P17" s="45">
        <f t="shared" ca="1" si="6"/>
        <v>0</v>
      </c>
      <c r="Q17" s="45">
        <f t="shared" ca="1" si="6"/>
        <v>0</v>
      </c>
    </row>
    <row r="18" spans="1:17" s="13" customFormat="1" ht="12.75" outlineLevel="1">
      <c r="A18" s="40"/>
      <c r="B18" s="40"/>
      <c r="C18" s="40"/>
      <c r="D18" s="40"/>
      <c r="E18" s="40"/>
      <c r="F18" s="40"/>
      <c r="G18" s="40"/>
    </row>
    <row r="19" spans="1:17" s="13" customFormat="1" ht="12.75" outlineLevel="1">
      <c r="A19" s="40"/>
      <c r="B19" s="40"/>
      <c r="C19" s="40" t="s">
        <v>39</v>
      </c>
      <c r="D19" s="66" t="s">
        <v>5</v>
      </c>
      <c r="E19" s="40"/>
      <c r="F19" s="40"/>
      <c r="G19" s="49">
        <f ca="1">SUM(H19:Q19)</f>
        <v>4722.3898995581239</v>
      </c>
      <c r="H19" s="45">
        <f ca="1" xml:space="preserve"> OFFSET(Inputs!E39,$A$1,0)*H$7</f>
        <v>560</v>
      </c>
      <c r="I19" s="45">
        <f ca="1" xml:space="preserve"> OFFSET(Inputs!F39,$A$1,0)*I$7</f>
        <v>568.4</v>
      </c>
      <c r="J19" s="45">
        <f ca="1" xml:space="preserve"> OFFSET(Inputs!G39,$A$1,0)*J$7</f>
        <v>576.92599999999993</v>
      </c>
      <c r="K19" s="45">
        <f ca="1" xml:space="preserve"> OFFSET(Inputs!H39,$A$1,0)*K$7</f>
        <v>585.57988999999986</v>
      </c>
      <c r="L19" s="45">
        <f ca="1" xml:space="preserve"> OFFSET(Inputs!I39,$A$1,0)*L$7</f>
        <v>594.36358834999976</v>
      </c>
      <c r="M19" s="45">
        <f ca="1" xml:space="preserve"> OFFSET(Inputs!J39,$A$1,0)*M$7</f>
        <v>603.27904217524974</v>
      </c>
      <c r="N19" s="45">
        <f ca="1" xml:space="preserve"> OFFSET(Inputs!K39,$A$1,0)*N$7</f>
        <v>612.32822780787842</v>
      </c>
      <c r="O19" s="45">
        <f ca="1" xml:space="preserve"> OFFSET(Inputs!L39,$A$1,0)*O$7</f>
        <v>621.51315122499659</v>
      </c>
      <c r="P19" s="45">
        <f ca="1" xml:space="preserve"> OFFSET(Inputs!M39,$A$1,0)*P$7</f>
        <v>0</v>
      </c>
      <c r="Q19" s="45">
        <f ca="1" xml:space="preserve"> OFFSET(Inputs!N39,$A$1,0)*Q$7</f>
        <v>0</v>
      </c>
    </row>
    <row r="20" spans="1:17" s="13" customFormat="1" ht="12.75" outlineLevel="1">
      <c r="A20" s="40"/>
      <c r="B20" s="40"/>
      <c r="C20" s="40"/>
      <c r="D20" s="40"/>
      <c r="E20" s="40"/>
      <c r="F20" s="40"/>
      <c r="G20" s="40"/>
    </row>
    <row r="21" spans="1:17" s="13" customFormat="1" outlineLevel="1">
      <c r="A21" s="40"/>
      <c r="B21" s="40"/>
      <c r="C21" s="42" t="s">
        <v>41</v>
      </c>
      <c r="D21" s="40"/>
      <c r="E21" s="40"/>
      <c r="F21" s="40"/>
      <c r="G21" s="40"/>
    </row>
    <row r="22" spans="1:17" s="13" customFormat="1" ht="12.75" outlineLevel="1">
      <c r="A22" s="40"/>
      <c r="B22" s="40"/>
      <c r="C22" s="40" t="s">
        <v>18</v>
      </c>
      <c r="D22" s="66" t="s">
        <v>5</v>
      </c>
      <c r="E22" s="40"/>
      <c r="F22" s="40"/>
      <c r="G22" s="49">
        <f ca="1">SUM(H22:Q22)</f>
        <v>26017.453358205061</v>
      </c>
      <c r="H22" s="53">
        <f ca="1">H13</f>
        <v>2650</v>
      </c>
      <c r="I22" s="53">
        <f t="shared" ref="I22:Q22" ca="1" si="7">I13</f>
        <v>2958.7249999999999</v>
      </c>
      <c r="J22" s="53">
        <f t="shared" ca="1" si="7"/>
        <v>3276.1154999999994</v>
      </c>
      <c r="K22" s="53">
        <f t="shared" ca="1" si="7"/>
        <v>3325.2572324999987</v>
      </c>
      <c r="L22" s="53">
        <f t="shared" ca="1" si="7"/>
        <v>3375.1360909874984</v>
      </c>
      <c r="M22" s="53">
        <f t="shared" ca="1" si="7"/>
        <v>3425.7631323523105</v>
      </c>
      <c r="N22" s="53">
        <f t="shared" ca="1" si="7"/>
        <v>3477.1495793375952</v>
      </c>
      <c r="O22" s="53">
        <f t="shared" ca="1" si="7"/>
        <v>3529.3068230276585</v>
      </c>
      <c r="P22" s="53">
        <f t="shared" ca="1" si="7"/>
        <v>0</v>
      </c>
      <c r="Q22" s="53">
        <f t="shared" ca="1" si="7"/>
        <v>0</v>
      </c>
    </row>
    <row r="23" spans="1:17" s="13" customFormat="1" ht="12.75" outlineLevel="1">
      <c r="A23" s="40"/>
      <c r="B23" s="40"/>
      <c r="C23" s="40" t="s">
        <v>27</v>
      </c>
      <c r="D23" s="66" t="s">
        <v>5</v>
      </c>
      <c r="E23" s="40"/>
      <c r="F23" s="40"/>
      <c r="G23" s="49">
        <f ca="1">SUM(H23:Q23)</f>
        <v>-11781.488313149463</v>
      </c>
      <c r="H23" s="53">
        <f ca="1">-H17</f>
        <v>-1200</v>
      </c>
      <c r="I23" s="53">
        <f t="shared" ref="I23:Q23" ca="1" si="8">-I17</f>
        <v>-1339.8</v>
      </c>
      <c r="J23" s="53">
        <f t="shared" ca="1" si="8"/>
        <v>-1483.5239999999999</v>
      </c>
      <c r="K23" s="53">
        <f t="shared" ca="1" si="8"/>
        <v>-1505.7768599999997</v>
      </c>
      <c r="L23" s="53">
        <f t="shared" ca="1" si="8"/>
        <v>-1528.3635128999995</v>
      </c>
      <c r="M23" s="53">
        <f t="shared" ca="1" si="8"/>
        <v>-1551.2889655934991</v>
      </c>
      <c r="N23" s="53">
        <f t="shared" ca="1" si="8"/>
        <v>-1574.5583000774016</v>
      </c>
      <c r="O23" s="53">
        <f t="shared" ca="1" si="8"/>
        <v>-1598.1766745785621</v>
      </c>
      <c r="P23" s="53">
        <f t="shared" ca="1" si="8"/>
        <v>0</v>
      </c>
      <c r="Q23" s="53">
        <f t="shared" ca="1" si="8"/>
        <v>0</v>
      </c>
    </row>
    <row r="24" spans="1:17" s="13" customFormat="1" ht="12.75" outlineLevel="1">
      <c r="A24" s="40"/>
      <c r="B24" s="40"/>
      <c r="C24" s="40" t="s">
        <v>39</v>
      </c>
      <c r="D24" s="66" t="s">
        <v>5</v>
      </c>
      <c r="E24" s="40"/>
      <c r="F24" s="40"/>
      <c r="G24" s="49">
        <f ca="1">SUM(H24:Q24)</f>
        <v>-4722.3898995581239</v>
      </c>
      <c r="H24" s="53">
        <f ca="1">-H19</f>
        <v>-560</v>
      </c>
      <c r="I24" s="53">
        <f t="shared" ref="I24:Q24" ca="1" si="9">-I19</f>
        <v>-568.4</v>
      </c>
      <c r="J24" s="53">
        <f t="shared" ca="1" si="9"/>
        <v>-576.92599999999993</v>
      </c>
      <c r="K24" s="53">
        <f t="shared" ca="1" si="9"/>
        <v>-585.57988999999986</v>
      </c>
      <c r="L24" s="53">
        <f t="shared" ca="1" si="9"/>
        <v>-594.36358834999976</v>
      </c>
      <c r="M24" s="53">
        <f t="shared" ca="1" si="9"/>
        <v>-603.27904217524974</v>
      </c>
      <c r="N24" s="53">
        <f t="shared" ca="1" si="9"/>
        <v>-612.32822780787842</v>
      </c>
      <c r="O24" s="53">
        <f t="shared" ca="1" si="9"/>
        <v>-621.51315122499659</v>
      </c>
      <c r="P24" s="53">
        <f t="shared" ca="1" si="9"/>
        <v>0</v>
      </c>
      <c r="Q24" s="53">
        <f t="shared" ca="1" si="9"/>
        <v>0</v>
      </c>
    </row>
    <row r="25" spans="1:17" s="13" customFormat="1" ht="12.75" outlineLevel="1">
      <c r="A25" s="40"/>
      <c r="B25" s="40"/>
      <c r="C25" s="40" t="s">
        <v>42</v>
      </c>
      <c r="D25" s="66" t="s">
        <v>5</v>
      </c>
      <c r="E25" s="40"/>
      <c r="F25" s="40"/>
      <c r="G25" s="49">
        <f ca="1">SUM(H25:Q25)</f>
        <v>9513.5751454974743</v>
      </c>
      <c r="H25" s="51">
        <f ca="1">SUM(H22:H24)</f>
        <v>890</v>
      </c>
      <c r="I25" s="51">
        <f t="shared" ref="I25:Q25" ca="1" si="10">SUM(I22:I24)</f>
        <v>1050.5250000000001</v>
      </c>
      <c r="J25" s="51">
        <f t="shared" ca="1" si="10"/>
        <v>1215.6654999999996</v>
      </c>
      <c r="K25" s="51">
        <f t="shared" ca="1" si="10"/>
        <v>1233.9004824999993</v>
      </c>
      <c r="L25" s="51">
        <f t="shared" ca="1" si="10"/>
        <v>1252.4089897374993</v>
      </c>
      <c r="M25" s="51">
        <f t="shared" ca="1" si="10"/>
        <v>1271.1951245835617</v>
      </c>
      <c r="N25" s="51">
        <f t="shared" ca="1" si="10"/>
        <v>1290.2630514523153</v>
      </c>
      <c r="O25" s="51">
        <f t="shared" ca="1" si="10"/>
        <v>1309.6169972240998</v>
      </c>
      <c r="P25" s="51">
        <f t="shared" ca="1" si="10"/>
        <v>0</v>
      </c>
      <c r="Q25" s="51">
        <f t="shared" ca="1" si="10"/>
        <v>0</v>
      </c>
    </row>
    <row r="26" spans="1:17" s="13" customFormat="1" ht="12.75" outlineLevel="1">
      <c r="A26" s="40"/>
      <c r="B26" s="40"/>
      <c r="C26" s="40"/>
      <c r="D26" s="40"/>
      <c r="E26" s="40"/>
      <c r="F26" s="40"/>
      <c r="G26" s="40"/>
    </row>
  </sheetData>
  <sheetProtection formatColumns="0" formatRows="0"/>
  <conditionalFormatting sqref="D2:E2">
    <cfRule type="expression" dxfId="9" priority="9">
      <formula>IF(#REF!=0,0,1)</formula>
    </cfRule>
  </conditionalFormatting>
  <conditionalFormatting sqref="C2">
    <cfRule type="expression" dxfId="8" priority="2">
      <formula>IF(#REF!=0,0,1)</formula>
    </cfRule>
  </conditionalFormatting>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tint="0.499984740745262"/>
    <outlinePr summaryBelow="0"/>
    <pageSetUpPr autoPageBreaks="0"/>
  </sheetPr>
  <dimension ref="A1:T26"/>
  <sheetViews>
    <sheetView zoomScaleNormal="100" workbookViewId="0">
      <pane xSplit="7" ySplit="3" topLeftCell="H4" activePane="bottomRight" state="frozen"/>
      <selection pane="topRight"/>
      <selection pane="bottomLeft"/>
      <selection pane="bottomRight"/>
    </sheetView>
  </sheetViews>
  <sheetFormatPr defaultColWidth="0" defaultRowHeight="15" outlineLevelRow="1"/>
  <cols>
    <col min="1" max="2" width="1.7109375" style="10" customWidth="1"/>
    <col min="3" max="3" width="30.7109375" style="10" customWidth="1"/>
    <col min="4" max="4" width="10.7109375" style="10" customWidth="1"/>
    <col min="5" max="5" width="10.7109375" style="42" customWidth="1"/>
    <col min="6" max="6" width="1.7109375" style="10" customWidth="1"/>
    <col min="7" max="7" width="10.7109375" style="10" customWidth="1"/>
    <col min="8" max="19" width="10.7109375" style="11" customWidth="1"/>
    <col min="20" max="20" width="1.7109375" style="11" customWidth="1"/>
    <col min="21" max="16384" width="0" style="11" hidden="1"/>
  </cols>
  <sheetData>
    <row r="1" spans="1:20" s="10" customFormat="1" ht="23.25">
      <c r="A1" s="56">
        <v>2</v>
      </c>
      <c r="C1" s="1" t="str">
        <f ca="1">"Calculations: " &amp; OFFSET(Inputs!$C$8,$A$1,0)</f>
        <v>Calculations: Division 2</v>
      </c>
      <c r="D1" s="1"/>
      <c r="E1" s="42"/>
    </row>
    <row r="2" spans="1:20" s="10" customFormat="1">
      <c r="C2" s="52" t="str">
        <f>"Tutorial: "&amp;Model_Name</f>
        <v>Tutorial: Multi-asset modelling</v>
      </c>
      <c r="D2" s="2"/>
      <c r="E2" s="42"/>
    </row>
    <row r="3" spans="1:20" s="10" customFormat="1" ht="12.75">
      <c r="C3" s="40" t="s">
        <v>48</v>
      </c>
      <c r="D3" s="41" t="s">
        <v>50</v>
      </c>
      <c r="E3" s="68">
        <f ca="1">OFFSET(Inputs!$E$8,$A$1,0)</f>
        <v>1</v>
      </c>
      <c r="G3" s="54"/>
      <c r="H3" s="46">
        <f>G3+1</f>
        <v>1</v>
      </c>
      <c r="I3" s="46">
        <f t="shared" ref="I3:S3" si="0">H3+1</f>
        <v>2</v>
      </c>
      <c r="J3" s="46">
        <f t="shared" si="0"/>
        <v>3</v>
      </c>
      <c r="K3" s="46">
        <f t="shared" si="0"/>
        <v>4</v>
      </c>
      <c r="L3" s="46">
        <f t="shared" si="0"/>
        <v>5</v>
      </c>
      <c r="M3" s="46">
        <f t="shared" si="0"/>
        <v>6</v>
      </c>
      <c r="N3" s="46">
        <f t="shared" si="0"/>
        <v>7</v>
      </c>
      <c r="O3" s="46">
        <f t="shared" si="0"/>
        <v>8</v>
      </c>
      <c r="P3" s="46">
        <f t="shared" si="0"/>
        <v>9</v>
      </c>
      <c r="Q3" s="46">
        <f t="shared" si="0"/>
        <v>10</v>
      </c>
      <c r="R3" s="46">
        <f t="shared" si="0"/>
        <v>11</v>
      </c>
      <c r="S3" s="46">
        <f t="shared" si="0"/>
        <v>12</v>
      </c>
      <c r="T3" s="46"/>
    </row>
    <row r="4" spans="1:20" s="13" customFormat="1" ht="12.75">
      <c r="A4" s="40"/>
      <c r="B4" s="40"/>
      <c r="C4" s="40"/>
      <c r="D4" s="40"/>
      <c r="E4" s="40"/>
      <c r="F4" s="40"/>
      <c r="G4" s="40"/>
    </row>
    <row r="5" spans="1:20" s="13" customFormat="1" ht="20.25">
      <c r="A5" s="40"/>
      <c r="B5" s="40"/>
      <c r="C5" s="44" t="s">
        <v>14</v>
      </c>
      <c r="D5" s="44"/>
      <c r="E5" s="44"/>
      <c r="F5" s="44"/>
      <c r="G5" s="44"/>
      <c r="H5" s="43"/>
      <c r="I5" s="43"/>
      <c r="J5" s="43"/>
      <c r="K5" s="43"/>
      <c r="L5" s="43"/>
      <c r="M5" s="43"/>
      <c r="N5" s="43"/>
      <c r="O5" s="43"/>
      <c r="P5" s="43"/>
      <c r="Q5" s="43"/>
      <c r="R5" s="43"/>
      <c r="S5" s="43"/>
    </row>
    <row r="6" spans="1:20" s="13" customFormat="1" ht="18.75" collapsed="1">
      <c r="A6" s="40"/>
      <c r="B6" s="40"/>
      <c r="C6" s="39" t="s">
        <v>36</v>
      </c>
      <c r="D6" s="40"/>
      <c r="E6" s="40"/>
      <c r="F6" s="40"/>
      <c r="G6" s="40"/>
    </row>
    <row r="7" spans="1:20" s="13" customFormat="1" ht="12.75" hidden="1" outlineLevel="1">
      <c r="A7" s="40"/>
      <c r="B7" s="40"/>
      <c r="C7" s="40" t="s">
        <v>37</v>
      </c>
      <c r="D7" s="41" t="s">
        <v>51</v>
      </c>
      <c r="E7" s="64">
        <f ca="1">OFFSET(Inputs!$F$8,$A$1,0)</f>
        <v>7</v>
      </c>
      <c r="F7" s="40"/>
      <c r="G7" s="40"/>
      <c r="H7" s="45">
        <f ca="1">IF(H$3&lt;=$E7,1,0)*$E3</f>
        <v>1</v>
      </c>
      <c r="I7" s="45">
        <f t="shared" ref="I7:S7" ca="1" si="1">IF(I$3&lt;=$E7,1,0)*$E3</f>
        <v>1</v>
      </c>
      <c r="J7" s="45">
        <f t="shared" ca="1" si="1"/>
        <v>1</v>
      </c>
      <c r="K7" s="45">
        <f t="shared" ca="1" si="1"/>
        <v>1</v>
      </c>
      <c r="L7" s="45">
        <f t="shared" ca="1" si="1"/>
        <v>1</v>
      </c>
      <c r="M7" s="45">
        <f t="shared" ca="1" si="1"/>
        <v>1</v>
      </c>
      <c r="N7" s="45">
        <f t="shared" ca="1" si="1"/>
        <v>1</v>
      </c>
      <c r="O7" s="45">
        <f t="shared" ca="1" si="1"/>
        <v>0</v>
      </c>
      <c r="P7" s="45">
        <f t="shared" ca="1" si="1"/>
        <v>0</v>
      </c>
      <c r="Q7" s="45">
        <f t="shared" ca="1" si="1"/>
        <v>0</v>
      </c>
      <c r="R7" s="45">
        <f t="shared" ca="1" si="1"/>
        <v>0</v>
      </c>
      <c r="S7" s="45">
        <f t="shared" ca="1" si="1"/>
        <v>0</v>
      </c>
    </row>
    <row r="8" spans="1:20" s="13" customFormat="1" ht="12.75" hidden="1" outlineLevel="1">
      <c r="A8" s="40"/>
      <c r="B8" s="40"/>
      <c r="C8" s="40"/>
      <c r="D8" s="40"/>
      <c r="E8" s="40"/>
      <c r="F8" s="40"/>
      <c r="G8" s="40"/>
    </row>
    <row r="9" spans="1:20" s="13" customFormat="1" ht="18.75" collapsed="1">
      <c r="A9" s="40"/>
      <c r="B9" s="40"/>
      <c r="C9" s="39" t="s">
        <v>17</v>
      </c>
      <c r="D9" s="40"/>
      <c r="E9" s="40"/>
      <c r="F9" s="40"/>
      <c r="G9" s="40"/>
    </row>
    <row r="10" spans="1:20" s="13" customFormat="1" hidden="1" outlineLevel="1">
      <c r="A10" s="40"/>
      <c r="B10" s="40"/>
      <c r="C10" s="42" t="s">
        <v>18</v>
      </c>
      <c r="D10" s="40"/>
      <c r="E10" s="40"/>
      <c r="F10" s="40"/>
      <c r="G10" s="40"/>
    </row>
    <row r="11" spans="1:20" s="13" customFormat="1" ht="12.75" hidden="1" outlineLevel="1">
      <c r="A11" s="40"/>
      <c r="B11" s="40"/>
      <c r="C11" s="40" t="s">
        <v>19</v>
      </c>
      <c r="D11" s="41" t="s">
        <v>22</v>
      </c>
      <c r="E11" s="40"/>
      <c r="F11" s="40"/>
      <c r="G11" s="40"/>
      <c r="H11" s="60">
        <f ca="1" xml:space="preserve"> OFFSET(Inputs!E$17,$A$1,0)*H$7</f>
        <v>52</v>
      </c>
      <c r="I11" s="60">
        <f ca="1" xml:space="preserve"> OFFSET(Inputs!F$17,$A$1,0)*I$7</f>
        <v>52.779999999999994</v>
      </c>
      <c r="J11" s="60">
        <f ca="1" xml:space="preserve"> OFFSET(Inputs!G$17,$A$1,0)*J$7</f>
        <v>53.571699999999986</v>
      </c>
      <c r="K11" s="60">
        <f ca="1" xml:space="preserve"> OFFSET(Inputs!H$17,$A$1,0)*K$7</f>
        <v>54.375275499999979</v>
      </c>
      <c r="L11" s="60">
        <f ca="1" xml:space="preserve"> OFFSET(Inputs!I$17,$A$1,0)*L$7</f>
        <v>55.190904632499972</v>
      </c>
      <c r="M11" s="60">
        <f ca="1" xml:space="preserve"> OFFSET(Inputs!J$17,$A$1,0)*M$7</f>
        <v>56.018768201987463</v>
      </c>
      <c r="N11" s="60">
        <f ca="1" xml:space="preserve"> OFFSET(Inputs!K$17,$A$1,0)*N$7</f>
        <v>56.859049725017272</v>
      </c>
      <c r="O11" s="60">
        <f ca="1" xml:space="preserve"> OFFSET(Inputs!L$17,$A$1,0)*O$7</f>
        <v>0</v>
      </c>
      <c r="P11" s="60">
        <f ca="1" xml:space="preserve"> OFFSET(Inputs!M$17,$A$1,0)*P$7</f>
        <v>0</v>
      </c>
      <c r="Q11" s="60">
        <f ca="1" xml:space="preserve"> OFFSET(Inputs!N$17,$A$1,0)*Q$7</f>
        <v>0</v>
      </c>
      <c r="R11" s="60">
        <f ca="1" xml:space="preserve"> OFFSET(Inputs!O$17,$A$1,0)*R$7</f>
        <v>0</v>
      </c>
      <c r="S11" s="60">
        <f ca="1" xml:space="preserve"> OFFSET(Inputs!P$17,$A$1,0)*S$7</f>
        <v>0</v>
      </c>
    </row>
    <row r="12" spans="1:20" s="13" customFormat="1" ht="12.75" hidden="1" outlineLevel="1">
      <c r="A12" s="40"/>
      <c r="B12" s="40"/>
      <c r="C12" s="40" t="s">
        <v>23</v>
      </c>
      <c r="D12" s="66" t="s">
        <v>24</v>
      </c>
      <c r="E12" s="40"/>
      <c r="F12" s="40"/>
      <c r="G12" s="49">
        <f t="shared" ref="G12:G13" ca="1" si="2">SUM(H12:S12)</f>
        <v>427</v>
      </c>
      <c r="H12" s="60">
        <f ca="1" xml:space="preserve"> OFFSET(Inputs!E$24,$A$1,0)*H$7</f>
        <v>52</v>
      </c>
      <c r="I12" s="60">
        <f ca="1" xml:space="preserve"> OFFSET(Inputs!F$24,$A$1,0)*I$7</f>
        <v>55</v>
      </c>
      <c r="J12" s="60">
        <f ca="1" xml:space="preserve"> OFFSET(Inputs!G$24,$A$1,0)*J$7</f>
        <v>58</v>
      </c>
      <c r="K12" s="60">
        <f ca="1" xml:space="preserve"> OFFSET(Inputs!H$24,$A$1,0)*K$7</f>
        <v>61</v>
      </c>
      <c r="L12" s="60">
        <f ca="1" xml:space="preserve"> OFFSET(Inputs!I$24,$A$1,0)*L$7</f>
        <v>64</v>
      </c>
      <c r="M12" s="60">
        <f ca="1" xml:space="preserve"> OFFSET(Inputs!J$24,$A$1,0)*M$7</f>
        <v>67</v>
      </c>
      <c r="N12" s="60">
        <f ca="1" xml:space="preserve"> OFFSET(Inputs!K$24,$A$1,0)*N$7</f>
        <v>70</v>
      </c>
      <c r="O12" s="60">
        <f ca="1" xml:space="preserve"> OFFSET(Inputs!L$24,$A$1,0)*O$7</f>
        <v>0</v>
      </c>
      <c r="P12" s="60">
        <f ca="1" xml:space="preserve"> OFFSET(Inputs!M$24,$A$1,0)*P$7</f>
        <v>0</v>
      </c>
      <c r="Q12" s="60">
        <f ca="1" xml:space="preserve"> OFFSET(Inputs!N$24,$A$1,0)*Q$7</f>
        <v>0</v>
      </c>
      <c r="R12" s="60">
        <f ca="1" xml:space="preserve"> OFFSET(Inputs!O$24,$A$1,0)*R$7</f>
        <v>0</v>
      </c>
      <c r="S12" s="60">
        <f ca="1" xml:space="preserve"> OFFSET(Inputs!P$24,$A$1,0)*S$7</f>
        <v>0</v>
      </c>
    </row>
    <row r="13" spans="1:20" s="13" customFormat="1" ht="12.75" hidden="1" outlineLevel="1">
      <c r="A13" s="40"/>
      <c r="B13" s="40"/>
      <c r="C13" s="40" t="s">
        <v>18</v>
      </c>
      <c r="D13" s="66" t="s">
        <v>5</v>
      </c>
      <c r="E13" s="40"/>
      <c r="F13" s="40"/>
      <c r="G13" s="49">
        <f t="shared" ca="1" si="2"/>
        <v>23296.559252264364</v>
      </c>
      <c r="H13" s="51">
        <f ca="1">H11*H12</f>
        <v>2704</v>
      </c>
      <c r="I13" s="51">
        <f t="shared" ref="I13:S13" ca="1" si="3">I11*I12</f>
        <v>2902.8999999999996</v>
      </c>
      <c r="J13" s="51">
        <f t="shared" ca="1" si="3"/>
        <v>3107.1585999999993</v>
      </c>
      <c r="K13" s="51">
        <f t="shared" ca="1" si="3"/>
        <v>3316.8918054999986</v>
      </c>
      <c r="L13" s="51">
        <f t="shared" ca="1" si="3"/>
        <v>3532.2178964799982</v>
      </c>
      <c r="M13" s="51">
        <f t="shared" ca="1" si="3"/>
        <v>3753.25746953316</v>
      </c>
      <c r="N13" s="51">
        <f t="shared" ca="1" si="3"/>
        <v>3980.1334807512089</v>
      </c>
      <c r="O13" s="51">
        <f t="shared" ca="1" si="3"/>
        <v>0</v>
      </c>
      <c r="P13" s="51">
        <f t="shared" ca="1" si="3"/>
        <v>0</v>
      </c>
      <c r="Q13" s="51">
        <f t="shared" ca="1" si="3"/>
        <v>0</v>
      </c>
      <c r="R13" s="51">
        <f t="shared" ca="1" si="3"/>
        <v>0</v>
      </c>
      <c r="S13" s="51">
        <f t="shared" ca="1" si="3"/>
        <v>0</v>
      </c>
    </row>
    <row r="14" spans="1:20" s="13" customFormat="1" ht="12.75" hidden="1" outlineLevel="1">
      <c r="A14" s="40"/>
      <c r="B14" s="40"/>
      <c r="C14" s="40"/>
      <c r="D14" s="40"/>
      <c r="E14" s="40"/>
      <c r="F14" s="40"/>
      <c r="G14" s="40"/>
    </row>
    <row r="15" spans="1:20" s="13" customFormat="1" hidden="1" outlineLevel="1">
      <c r="A15" s="40"/>
      <c r="B15" s="40"/>
      <c r="C15" s="42" t="s">
        <v>26</v>
      </c>
      <c r="D15" s="40"/>
      <c r="E15" s="40"/>
      <c r="F15" s="40"/>
      <c r="G15" s="40"/>
    </row>
    <row r="16" spans="1:20" s="13" customFormat="1" ht="12.75" hidden="1" outlineLevel="1">
      <c r="A16" s="40"/>
      <c r="B16" s="40"/>
      <c r="C16" s="40" t="s">
        <v>27</v>
      </c>
      <c r="D16" s="66" t="s">
        <v>22</v>
      </c>
      <c r="E16" s="40"/>
      <c r="F16" s="40"/>
      <c r="G16" s="40"/>
      <c r="H16" s="60">
        <f ca="1" xml:space="preserve"> OFFSET(Inputs!E$32,$A$1,0)*H$7</f>
        <v>23</v>
      </c>
      <c r="I16" s="60">
        <f ca="1" xml:space="preserve"> OFFSET(Inputs!F$32,$A$1,0)*I$7</f>
        <v>23.344999999999999</v>
      </c>
      <c r="J16" s="60">
        <f ca="1" xml:space="preserve"> OFFSET(Inputs!G$32,$A$1,0)*J$7</f>
        <v>23.695174999999995</v>
      </c>
      <c r="K16" s="60">
        <f ca="1" xml:space="preserve"> OFFSET(Inputs!H$32,$A$1,0)*K$7</f>
        <v>24.050602624999993</v>
      </c>
      <c r="L16" s="60">
        <f ca="1" xml:space="preserve"> OFFSET(Inputs!I$32,$A$1,0)*L$7</f>
        <v>24.41136166437499</v>
      </c>
      <c r="M16" s="60">
        <f ca="1" xml:space="preserve"> OFFSET(Inputs!J$32,$A$1,0)*M$7</f>
        <v>24.777532089340614</v>
      </c>
      <c r="N16" s="60">
        <f ca="1" xml:space="preserve"> OFFSET(Inputs!K$32,$A$1,0)*N$7</f>
        <v>25.149195070680722</v>
      </c>
      <c r="O16" s="60">
        <f ca="1" xml:space="preserve"> OFFSET(Inputs!L$32,$A$1,0)*O$7</f>
        <v>0</v>
      </c>
      <c r="P16" s="60">
        <f ca="1" xml:space="preserve"> OFFSET(Inputs!M$32,$A$1,0)*P$7</f>
        <v>0</v>
      </c>
      <c r="Q16" s="60">
        <f ca="1" xml:space="preserve"> OFFSET(Inputs!N$32,$A$1,0)*Q$7</f>
        <v>0</v>
      </c>
      <c r="R16" s="60">
        <f ca="1" xml:space="preserve"> OFFSET(Inputs!O$32,$A$1,0)*R$7</f>
        <v>0</v>
      </c>
      <c r="S16" s="60">
        <f ca="1" xml:space="preserve"> OFFSET(Inputs!P$32,$A$1,0)*S$7</f>
        <v>0</v>
      </c>
    </row>
    <row r="17" spans="1:19" s="13" customFormat="1" ht="12.75" hidden="1" outlineLevel="1">
      <c r="A17" s="40"/>
      <c r="B17" s="40"/>
      <c r="C17" s="40" t="s">
        <v>27</v>
      </c>
      <c r="D17" s="66" t="s">
        <v>5</v>
      </c>
      <c r="E17" s="40"/>
      <c r="F17" s="40"/>
      <c r="G17" s="49">
        <f t="shared" ref="G17" ca="1" si="4">SUM(H17:S17)</f>
        <v>10304.247361578471</v>
      </c>
      <c r="H17" s="45">
        <f ca="1">H12*H16</f>
        <v>1196</v>
      </c>
      <c r="I17" s="45">
        <f t="shared" ref="I17:S17" ca="1" si="5">I12*I16</f>
        <v>1283.9749999999999</v>
      </c>
      <c r="J17" s="45">
        <f t="shared" ca="1" si="5"/>
        <v>1374.3201499999998</v>
      </c>
      <c r="K17" s="45">
        <f t="shared" ca="1" si="5"/>
        <v>1467.0867601249995</v>
      </c>
      <c r="L17" s="45">
        <f t="shared" ca="1" si="5"/>
        <v>1562.3271465199994</v>
      </c>
      <c r="M17" s="45">
        <f t="shared" ca="1" si="5"/>
        <v>1660.0946499858212</v>
      </c>
      <c r="N17" s="45">
        <f t="shared" ca="1" si="5"/>
        <v>1760.4436549476507</v>
      </c>
      <c r="O17" s="45">
        <f t="shared" ca="1" si="5"/>
        <v>0</v>
      </c>
      <c r="P17" s="45">
        <f t="shared" ca="1" si="5"/>
        <v>0</v>
      </c>
      <c r="Q17" s="45">
        <f t="shared" ca="1" si="5"/>
        <v>0</v>
      </c>
      <c r="R17" s="45">
        <f t="shared" ca="1" si="5"/>
        <v>0</v>
      </c>
      <c r="S17" s="45">
        <f t="shared" ca="1" si="5"/>
        <v>0</v>
      </c>
    </row>
    <row r="18" spans="1:19" s="13" customFormat="1" ht="12.75" hidden="1" outlineLevel="1">
      <c r="A18" s="40"/>
      <c r="B18" s="40"/>
      <c r="C18" s="40"/>
      <c r="D18" s="40"/>
      <c r="E18" s="40"/>
      <c r="F18" s="40"/>
      <c r="G18" s="40"/>
    </row>
    <row r="19" spans="1:19" s="13" customFormat="1" ht="12.75" hidden="1" outlineLevel="1">
      <c r="A19" s="40"/>
      <c r="B19" s="40"/>
      <c r="C19" s="40" t="s">
        <v>39</v>
      </c>
      <c r="D19" s="66" t="s">
        <v>5</v>
      </c>
      <c r="E19" s="40"/>
      <c r="F19" s="40"/>
      <c r="G19" s="49">
        <f t="shared" ref="G19" ca="1" si="6">SUM(H19:S19)</f>
        <v>4247.3366322021675</v>
      </c>
      <c r="H19" s="45">
        <f ca="1" xml:space="preserve"> OFFSET(Inputs!E39,$A$1,0)*H$7</f>
        <v>580</v>
      </c>
      <c r="I19" s="45">
        <f ca="1" xml:space="preserve"> OFFSET(Inputs!F39,$A$1,0)*I$7</f>
        <v>588.69999999999993</v>
      </c>
      <c r="J19" s="45">
        <f ca="1" xml:space="preserve"> OFFSET(Inputs!G39,$A$1,0)*J$7</f>
        <v>597.53049999999985</v>
      </c>
      <c r="K19" s="45">
        <f ca="1" xml:space="preserve"> OFFSET(Inputs!H39,$A$1,0)*K$7</f>
        <v>606.49345749999975</v>
      </c>
      <c r="L19" s="45">
        <f ca="1" xml:space="preserve"> OFFSET(Inputs!I39,$A$1,0)*L$7</f>
        <v>615.59085936249971</v>
      </c>
      <c r="M19" s="45">
        <f ca="1" xml:space="preserve"> OFFSET(Inputs!J39,$A$1,0)*M$7</f>
        <v>624.82472225293714</v>
      </c>
      <c r="N19" s="45">
        <f ca="1" xml:space="preserve"> OFFSET(Inputs!K39,$A$1,0)*N$7</f>
        <v>634.19709308673112</v>
      </c>
      <c r="O19" s="45">
        <f ca="1" xml:space="preserve"> OFFSET(Inputs!L39,$A$1,0)*O$7</f>
        <v>0</v>
      </c>
      <c r="P19" s="45">
        <f ca="1" xml:space="preserve"> OFFSET(Inputs!M39,$A$1,0)*P$7</f>
        <v>0</v>
      </c>
      <c r="Q19" s="45">
        <f ca="1" xml:space="preserve"> OFFSET(Inputs!N39,$A$1,0)*Q$7</f>
        <v>0</v>
      </c>
      <c r="R19" s="45">
        <f ca="1" xml:space="preserve"> OFFSET(Inputs!O39,$A$1,0)*R$7</f>
        <v>0</v>
      </c>
      <c r="S19" s="45">
        <f ca="1" xml:space="preserve"> OFFSET(Inputs!P39,$A$1,0)*S$7</f>
        <v>0</v>
      </c>
    </row>
    <row r="20" spans="1:19" s="13" customFormat="1" ht="12.75" hidden="1" outlineLevel="1">
      <c r="A20" s="40"/>
      <c r="B20" s="40"/>
      <c r="C20" s="40"/>
      <c r="D20" s="40"/>
      <c r="E20" s="40"/>
      <c r="F20" s="40"/>
      <c r="G20" s="40"/>
    </row>
    <row r="21" spans="1:19" s="13" customFormat="1" hidden="1" outlineLevel="1">
      <c r="A21" s="40"/>
      <c r="B21" s="40"/>
      <c r="C21" s="42" t="s">
        <v>41</v>
      </c>
      <c r="D21" s="40"/>
      <c r="E21" s="40"/>
      <c r="F21" s="40"/>
      <c r="G21" s="40"/>
    </row>
    <row r="22" spans="1:19" s="13" customFormat="1" ht="12.75" hidden="1" outlineLevel="1">
      <c r="A22" s="40"/>
      <c r="B22" s="40"/>
      <c r="C22" s="40" t="s">
        <v>18</v>
      </c>
      <c r="D22" s="66" t="s">
        <v>5</v>
      </c>
      <c r="E22" s="40"/>
      <c r="F22" s="40"/>
      <c r="G22" s="49">
        <f t="shared" ref="G22:G25" ca="1" si="7">SUM(H22:S22)</f>
        <v>23296.559252264364</v>
      </c>
      <c r="H22" s="53">
        <f ca="1">H13</f>
        <v>2704</v>
      </c>
      <c r="I22" s="53">
        <f t="shared" ref="I22:S22" ca="1" si="8">I13</f>
        <v>2902.8999999999996</v>
      </c>
      <c r="J22" s="53">
        <f t="shared" ca="1" si="8"/>
        <v>3107.1585999999993</v>
      </c>
      <c r="K22" s="53">
        <f t="shared" ca="1" si="8"/>
        <v>3316.8918054999986</v>
      </c>
      <c r="L22" s="53">
        <f t="shared" ca="1" si="8"/>
        <v>3532.2178964799982</v>
      </c>
      <c r="M22" s="53">
        <f t="shared" ca="1" si="8"/>
        <v>3753.25746953316</v>
      </c>
      <c r="N22" s="53">
        <f t="shared" ca="1" si="8"/>
        <v>3980.1334807512089</v>
      </c>
      <c r="O22" s="53">
        <f t="shared" ca="1" si="8"/>
        <v>0</v>
      </c>
      <c r="P22" s="53">
        <f t="shared" ca="1" si="8"/>
        <v>0</v>
      </c>
      <c r="Q22" s="53">
        <f t="shared" ca="1" si="8"/>
        <v>0</v>
      </c>
      <c r="R22" s="53">
        <f t="shared" ca="1" si="8"/>
        <v>0</v>
      </c>
      <c r="S22" s="53">
        <f t="shared" ca="1" si="8"/>
        <v>0</v>
      </c>
    </row>
    <row r="23" spans="1:19" s="13" customFormat="1" ht="12.75" hidden="1" outlineLevel="1">
      <c r="A23" s="40"/>
      <c r="B23" s="40"/>
      <c r="C23" s="40" t="s">
        <v>27</v>
      </c>
      <c r="D23" s="66" t="s">
        <v>5</v>
      </c>
      <c r="E23" s="40"/>
      <c r="F23" s="40"/>
      <c r="G23" s="49">
        <f t="shared" ca="1" si="7"/>
        <v>-10304.247361578471</v>
      </c>
      <c r="H23" s="53">
        <f ca="1">-H17</f>
        <v>-1196</v>
      </c>
      <c r="I23" s="53">
        <f t="shared" ref="I23:S23" ca="1" si="9">-I17</f>
        <v>-1283.9749999999999</v>
      </c>
      <c r="J23" s="53">
        <f t="shared" ca="1" si="9"/>
        <v>-1374.3201499999998</v>
      </c>
      <c r="K23" s="53">
        <f t="shared" ca="1" si="9"/>
        <v>-1467.0867601249995</v>
      </c>
      <c r="L23" s="53">
        <f t="shared" ca="1" si="9"/>
        <v>-1562.3271465199994</v>
      </c>
      <c r="M23" s="53">
        <f t="shared" ca="1" si="9"/>
        <v>-1660.0946499858212</v>
      </c>
      <c r="N23" s="53">
        <f t="shared" ca="1" si="9"/>
        <v>-1760.4436549476507</v>
      </c>
      <c r="O23" s="53">
        <f t="shared" ca="1" si="9"/>
        <v>0</v>
      </c>
      <c r="P23" s="53">
        <f t="shared" ca="1" si="9"/>
        <v>0</v>
      </c>
      <c r="Q23" s="53">
        <f t="shared" ca="1" si="9"/>
        <v>0</v>
      </c>
      <c r="R23" s="53">
        <f t="shared" ca="1" si="9"/>
        <v>0</v>
      </c>
      <c r="S23" s="53">
        <f t="shared" ca="1" si="9"/>
        <v>0</v>
      </c>
    </row>
    <row r="24" spans="1:19" s="13" customFormat="1" ht="12.75" hidden="1" outlineLevel="1">
      <c r="A24" s="40"/>
      <c r="B24" s="40"/>
      <c r="C24" s="40" t="s">
        <v>39</v>
      </c>
      <c r="D24" s="66" t="s">
        <v>5</v>
      </c>
      <c r="E24" s="40"/>
      <c r="F24" s="40"/>
      <c r="G24" s="49">
        <f t="shared" ca="1" si="7"/>
        <v>-4247.3366322021675</v>
      </c>
      <c r="H24" s="53">
        <f ca="1">-H19</f>
        <v>-580</v>
      </c>
      <c r="I24" s="53">
        <f t="shared" ref="I24:S24" ca="1" si="10">-I19</f>
        <v>-588.69999999999993</v>
      </c>
      <c r="J24" s="53">
        <f t="shared" ca="1" si="10"/>
        <v>-597.53049999999985</v>
      </c>
      <c r="K24" s="53">
        <f t="shared" ca="1" si="10"/>
        <v>-606.49345749999975</v>
      </c>
      <c r="L24" s="53">
        <f t="shared" ca="1" si="10"/>
        <v>-615.59085936249971</v>
      </c>
      <c r="M24" s="53">
        <f t="shared" ca="1" si="10"/>
        <v>-624.82472225293714</v>
      </c>
      <c r="N24" s="53">
        <f t="shared" ca="1" si="10"/>
        <v>-634.19709308673112</v>
      </c>
      <c r="O24" s="53">
        <f t="shared" ca="1" si="10"/>
        <v>0</v>
      </c>
      <c r="P24" s="53">
        <f t="shared" ca="1" si="10"/>
        <v>0</v>
      </c>
      <c r="Q24" s="53">
        <f t="shared" ca="1" si="10"/>
        <v>0</v>
      </c>
      <c r="R24" s="53">
        <f t="shared" ca="1" si="10"/>
        <v>0</v>
      </c>
      <c r="S24" s="53">
        <f t="shared" ca="1" si="10"/>
        <v>0</v>
      </c>
    </row>
    <row r="25" spans="1:19" s="13" customFormat="1" ht="12.75" hidden="1" outlineLevel="1">
      <c r="A25" s="40"/>
      <c r="B25" s="40"/>
      <c r="C25" s="40" t="s">
        <v>42</v>
      </c>
      <c r="D25" s="66" t="s">
        <v>5</v>
      </c>
      <c r="E25" s="40"/>
      <c r="F25" s="40"/>
      <c r="G25" s="49">
        <f t="shared" ca="1" si="7"/>
        <v>8744.9752584837261</v>
      </c>
      <c r="H25" s="51">
        <f ca="1">SUM(H22:H24)</f>
        <v>928</v>
      </c>
      <c r="I25" s="51">
        <f t="shared" ref="I25:S25" ca="1" si="11">SUM(I22:I24)</f>
        <v>1030.2249999999999</v>
      </c>
      <c r="J25" s="51">
        <f t="shared" ca="1" si="11"/>
        <v>1135.3079499999997</v>
      </c>
      <c r="K25" s="51">
        <f t="shared" ca="1" si="11"/>
        <v>1243.3115878749993</v>
      </c>
      <c r="L25" s="51">
        <f t="shared" ca="1" si="11"/>
        <v>1354.2998905974991</v>
      </c>
      <c r="M25" s="51">
        <f t="shared" ca="1" si="11"/>
        <v>1468.3380972944015</v>
      </c>
      <c r="N25" s="51">
        <f t="shared" ca="1" si="11"/>
        <v>1585.492732716827</v>
      </c>
      <c r="O25" s="51">
        <f t="shared" ca="1" si="11"/>
        <v>0</v>
      </c>
      <c r="P25" s="51">
        <f t="shared" ca="1" si="11"/>
        <v>0</v>
      </c>
      <c r="Q25" s="51">
        <f t="shared" ca="1" si="11"/>
        <v>0</v>
      </c>
      <c r="R25" s="51">
        <f t="shared" ca="1" si="11"/>
        <v>0</v>
      </c>
      <c r="S25" s="51">
        <f t="shared" ca="1" si="11"/>
        <v>0</v>
      </c>
    </row>
    <row r="26" spans="1:19" s="13" customFormat="1" ht="12.75" hidden="1" outlineLevel="1">
      <c r="A26" s="40"/>
      <c r="B26" s="40"/>
      <c r="C26" s="40"/>
      <c r="D26" s="40"/>
      <c r="E26" s="40"/>
      <c r="F26" s="40"/>
      <c r="G26" s="40"/>
    </row>
  </sheetData>
  <sheetProtection formatColumns="0" formatRows="0"/>
  <conditionalFormatting sqref="D2:E2">
    <cfRule type="expression" dxfId="7" priority="2">
      <formula>IF(#REF!=0,0,1)</formula>
    </cfRule>
  </conditionalFormatting>
  <conditionalFormatting sqref="C2">
    <cfRule type="expression" dxfId="6" priority="1">
      <formula>IF(#REF!=0,0,1)</formula>
    </cfRule>
  </conditionalFormatting>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tint="0.499984740745262"/>
    <outlinePr summaryBelow="0"/>
    <pageSetUpPr autoPageBreaks="0"/>
  </sheetPr>
  <dimension ref="A1:T26"/>
  <sheetViews>
    <sheetView zoomScaleNormal="100" workbookViewId="0">
      <pane xSplit="7" ySplit="3" topLeftCell="H4" activePane="bottomRight" state="frozen"/>
      <selection pane="topRight"/>
      <selection pane="bottomLeft"/>
      <selection pane="bottomRight"/>
    </sheetView>
  </sheetViews>
  <sheetFormatPr defaultColWidth="0" defaultRowHeight="15" outlineLevelRow="1"/>
  <cols>
    <col min="1" max="2" width="1.7109375" style="10" customWidth="1"/>
    <col min="3" max="3" width="30.7109375" style="10" customWidth="1"/>
    <col min="4" max="4" width="10.7109375" style="10" customWidth="1"/>
    <col min="5" max="5" width="10.7109375" style="42" customWidth="1"/>
    <col min="6" max="6" width="1.7109375" style="10" customWidth="1"/>
    <col min="7" max="7" width="10.7109375" style="10" customWidth="1"/>
    <col min="8" max="19" width="10.7109375" style="11" customWidth="1"/>
    <col min="20" max="20" width="1.7109375" style="11" customWidth="1"/>
    <col min="21" max="16384" width="0" style="11" hidden="1"/>
  </cols>
  <sheetData>
    <row r="1" spans="1:20" s="10" customFormat="1" ht="23.25">
      <c r="A1" s="56">
        <v>3</v>
      </c>
      <c r="C1" s="1" t="str">
        <f ca="1">"Calculations: " &amp; OFFSET(Inputs!$C$8,$A$1,0)</f>
        <v>Calculations: Division 3</v>
      </c>
      <c r="D1" s="1"/>
      <c r="E1" s="42"/>
    </row>
    <row r="2" spans="1:20" s="10" customFormat="1">
      <c r="C2" s="52" t="str">
        <f>"Tutorial: "&amp;Model_Name</f>
        <v>Tutorial: Multi-asset modelling</v>
      </c>
      <c r="D2" s="2"/>
      <c r="E2" s="42"/>
    </row>
    <row r="3" spans="1:20" s="10" customFormat="1" ht="12.75">
      <c r="C3" s="40" t="s">
        <v>48</v>
      </c>
      <c r="D3" s="41" t="s">
        <v>50</v>
      </c>
      <c r="E3" s="68">
        <f ca="1">OFFSET(Inputs!$E$8,$A$1,0)</f>
        <v>1</v>
      </c>
      <c r="G3" s="54"/>
      <c r="H3" s="46">
        <f>G3+1</f>
        <v>1</v>
      </c>
      <c r="I3" s="46">
        <f t="shared" ref="I3:S3" si="0">H3+1</f>
        <v>2</v>
      </c>
      <c r="J3" s="46">
        <f t="shared" si="0"/>
        <v>3</v>
      </c>
      <c r="K3" s="46">
        <f t="shared" si="0"/>
        <v>4</v>
      </c>
      <c r="L3" s="46">
        <f t="shared" si="0"/>
        <v>5</v>
      </c>
      <c r="M3" s="46">
        <f t="shared" si="0"/>
        <v>6</v>
      </c>
      <c r="N3" s="46">
        <f t="shared" si="0"/>
        <v>7</v>
      </c>
      <c r="O3" s="46">
        <f t="shared" si="0"/>
        <v>8</v>
      </c>
      <c r="P3" s="46">
        <f t="shared" si="0"/>
        <v>9</v>
      </c>
      <c r="Q3" s="46">
        <f t="shared" si="0"/>
        <v>10</v>
      </c>
      <c r="R3" s="46">
        <f t="shared" si="0"/>
        <v>11</v>
      </c>
      <c r="S3" s="46">
        <f t="shared" si="0"/>
        <v>12</v>
      </c>
      <c r="T3" s="46"/>
    </row>
    <row r="4" spans="1:20" s="13" customFormat="1" ht="12.75">
      <c r="A4" s="40"/>
      <c r="B4" s="40"/>
      <c r="C4" s="40"/>
      <c r="D4" s="40"/>
      <c r="E4" s="40"/>
      <c r="F4" s="40"/>
      <c r="G4" s="40"/>
    </row>
    <row r="5" spans="1:20" s="13" customFormat="1" ht="20.25">
      <c r="A5" s="40"/>
      <c r="B5" s="40"/>
      <c r="C5" s="44" t="s">
        <v>14</v>
      </c>
      <c r="D5" s="44"/>
      <c r="E5" s="44"/>
      <c r="F5" s="44"/>
      <c r="G5" s="44"/>
      <c r="H5" s="43"/>
      <c r="I5" s="43"/>
      <c r="J5" s="43"/>
      <c r="K5" s="43"/>
      <c r="L5" s="43"/>
      <c r="M5" s="43"/>
      <c r="N5" s="43"/>
      <c r="O5" s="43"/>
      <c r="P5" s="43"/>
      <c r="Q5" s="43"/>
      <c r="R5" s="43"/>
      <c r="S5" s="43"/>
    </row>
    <row r="6" spans="1:20" s="13" customFormat="1" ht="18.75" collapsed="1">
      <c r="A6" s="40"/>
      <c r="B6" s="40"/>
      <c r="C6" s="39" t="s">
        <v>36</v>
      </c>
      <c r="D6" s="40"/>
      <c r="E6" s="40"/>
      <c r="F6" s="40"/>
      <c r="G6" s="40"/>
    </row>
    <row r="7" spans="1:20" s="13" customFormat="1" ht="12.75" hidden="1" outlineLevel="1">
      <c r="A7" s="40"/>
      <c r="B7" s="40"/>
      <c r="C7" s="40" t="s">
        <v>37</v>
      </c>
      <c r="D7" s="41" t="s">
        <v>51</v>
      </c>
      <c r="E7" s="64">
        <f ca="1">OFFSET(Inputs!$F$8,$A$1,0)</f>
        <v>6</v>
      </c>
      <c r="F7" s="40"/>
      <c r="G7" s="40"/>
      <c r="H7" s="45">
        <f ca="1">IF(H$3&lt;=$E7,1,0)*$E3</f>
        <v>1</v>
      </c>
      <c r="I7" s="45">
        <f t="shared" ref="I7:S7" ca="1" si="1">IF(I$3&lt;=$E7,1,0)*$E3</f>
        <v>1</v>
      </c>
      <c r="J7" s="45">
        <f t="shared" ca="1" si="1"/>
        <v>1</v>
      </c>
      <c r="K7" s="45">
        <f t="shared" ca="1" si="1"/>
        <v>1</v>
      </c>
      <c r="L7" s="45">
        <f t="shared" ca="1" si="1"/>
        <v>1</v>
      </c>
      <c r="M7" s="45">
        <f t="shared" ca="1" si="1"/>
        <v>1</v>
      </c>
      <c r="N7" s="45">
        <f t="shared" ca="1" si="1"/>
        <v>0</v>
      </c>
      <c r="O7" s="45">
        <f t="shared" ca="1" si="1"/>
        <v>0</v>
      </c>
      <c r="P7" s="45">
        <f t="shared" ca="1" si="1"/>
        <v>0</v>
      </c>
      <c r="Q7" s="45">
        <f t="shared" ca="1" si="1"/>
        <v>0</v>
      </c>
      <c r="R7" s="45">
        <f t="shared" ca="1" si="1"/>
        <v>0</v>
      </c>
      <c r="S7" s="45">
        <f t="shared" ca="1" si="1"/>
        <v>0</v>
      </c>
    </row>
    <row r="8" spans="1:20" s="13" customFormat="1" ht="12.75" hidden="1" outlineLevel="1">
      <c r="A8" s="40"/>
      <c r="B8" s="40"/>
      <c r="C8" s="40"/>
      <c r="D8" s="40"/>
      <c r="E8" s="40"/>
      <c r="F8" s="40"/>
      <c r="G8" s="40"/>
    </row>
    <row r="9" spans="1:20" s="13" customFormat="1" ht="18.75" collapsed="1">
      <c r="A9" s="40"/>
      <c r="B9" s="40"/>
      <c r="C9" s="39" t="s">
        <v>17</v>
      </c>
      <c r="D9" s="40"/>
      <c r="E9" s="40"/>
      <c r="F9" s="40"/>
      <c r="G9" s="40"/>
    </row>
    <row r="10" spans="1:20" s="13" customFormat="1" hidden="1" outlineLevel="1">
      <c r="A10" s="40"/>
      <c r="B10" s="40"/>
      <c r="C10" s="42" t="s">
        <v>18</v>
      </c>
      <c r="D10" s="40"/>
      <c r="E10" s="40"/>
      <c r="F10" s="40"/>
      <c r="G10" s="40"/>
    </row>
    <row r="11" spans="1:20" s="13" customFormat="1" ht="12.75" hidden="1" outlineLevel="1">
      <c r="A11" s="40"/>
      <c r="B11" s="40"/>
      <c r="C11" s="40" t="s">
        <v>19</v>
      </c>
      <c r="D11" s="41" t="s">
        <v>22</v>
      </c>
      <c r="E11" s="40"/>
      <c r="F11" s="40"/>
      <c r="G11" s="40"/>
      <c r="H11" s="60">
        <f ca="1" xml:space="preserve"> OFFSET(Inputs!E$17,$A$1,0)*H$7</f>
        <v>48</v>
      </c>
      <c r="I11" s="60">
        <f ca="1" xml:space="preserve"> OFFSET(Inputs!F$17,$A$1,0)*I$7</f>
        <v>48.72</v>
      </c>
      <c r="J11" s="60">
        <f ca="1" xml:space="preserve"> OFFSET(Inputs!G$17,$A$1,0)*J$7</f>
        <v>49.450799999999994</v>
      </c>
      <c r="K11" s="60">
        <f ca="1" xml:space="preserve"> OFFSET(Inputs!H$17,$A$1,0)*K$7</f>
        <v>50.192561999999988</v>
      </c>
      <c r="L11" s="60">
        <f ca="1" xml:space="preserve"> OFFSET(Inputs!I$17,$A$1,0)*L$7</f>
        <v>50.94545042999998</v>
      </c>
      <c r="M11" s="60">
        <f ca="1" xml:space="preserve"> OFFSET(Inputs!J$17,$A$1,0)*M$7</f>
        <v>51.709632186449973</v>
      </c>
      <c r="N11" s="60">
        <f ca="1" xml:space="preserve"> OFFSET(Inputs!K$17,$A$1,0)*N$7</f>
        <v>0</v>
      </c>
      <c r="O11" s="60">
        <f ca="1" xml:space="preserve"> OFFSET(Inputs!L$17,$A$1,0)*O$7</f>
        <v>0</v>
      </c>
      <c r="P11" s="60">
        <f ca="1" xml:space="preserve"> OFFSET(Inputs!M$17,$A$1,0)*P$7</f>
        <v>0</v>
      </c>
      <c r="Q11" s="60">
        <f ca="1" xml:space="preserve"> OFFSET(Inputs!N$17,$A$1,0)*Q$7</f>
        <v>0</v>
      </c>
      <c r="R11" s="60">
        <f ca="1" xml:space="preserve"> OFFSET(Inputs!O$17,$A$1,0)*R$7</f>
        <v>0</v>
      </c>
      <c r="S11" s="60">
        <f ca="1" xml:space="preserve"> OFFSET(Inputs!P$17,$A$1,0)*S$7</f>
        <v>0</v>
      </c>
    </row>
    <row r="12" spans="1:20" s="13" customFormat="1" ht="12.75" hidden="1" outlineLevel="1">
      <c r="A12" s="40"/>
      <c r="B12" s="40"/>
      <c r="C12" s="40" t="s">
        <v>23</v>
      </c>
      <c r="D12" s="66" t="s">
        <v>24</v>
      </c>
      <c r="E12" s="40"/>
      <c r="F12" s="40"/>
      <c r="G12" s="49">
        <f t="shared" ref="G12:G13" ca="1" si="2">SUM(H12:S12)</f>
        <v>288</v>
      </c>
      <c r="H12" s="60">
        <f ca="1" xml:space="preserve"> OFFSET(Inputs!E$24,$A$1,0)*H$7</f>
        <v>48</v>
      </c>
      <c r="I12" s="60">
        <f ca="1" xml:space="preserve"> OFFSET(Inputs!F$24,$A$1,0)*I$7</f>
        <v>48</v>
      </c>
      <c r="J12" s="60">
        <f ca="1" xml:space="preserve"> OFFSET(Inputs!G$24,$A$1,0)*J$7</f>
        <v>48</v>
      </c>
      <c r="K12" s="60">
        <f ca="1" xml:space="preserve"> OFFSET(Inputs!H$24,$A$1,0)*K$7</f>
        <v>48</v>
      </c>
      <c r="L12" s="60">
        <f ca="1" xml:space="preserve"> OFFSET(Inputs!I$24,$A$1,0)*L$7</f>
        <v>48</v>
      </c>
      <c r="M12" s="60">
        <f ca="1" xml:space="preserve"> OFFSET(Inputs!J$24,$A$1,0)*M$7</f>
        <v>48</v>
      </c>
      <c r="N12" s="60">
        <f ca="1" xml:space="preserve"> OFFSET(Inputs!K$24,$A$1,0)*N$7</f>
        <v>0</v>
      </c>
      <c r="O12" s="60">
        <f ca="1" xml:space="preserve"> OFFSET(Inputs!L$24,$A$1,0)*O$7</f>
        <v>0</v>
      </c>
      <c r="P12" s="60">
        <f ca="1" xml:space="preserve"> OFFSET(Inputs!M$24,$A$1,0)*P$7</f>
        <v>0</v>
      </c>
      <c r="Q12" s="60">
        <f ca="1" xml:space="preserve"> OFFSET(Inputs!N$24,$A$1,0)*Q$7</f>
        <v>0</v>
      </c>
      <c r="R12" s="60">
        <f ca="1" xml:space="preserve"> OFFSET(Inputs!O$24,$A$1,0)*R$7</f>
        <v>0</v>
      </c>
      <c r="S12" s="60">
        <f ca="1" xml:space="preserve"> OFFSET(Inputs!P$24,$A$1,0)*S$7</f>
        <v>0</v>
      </c>
    </row>
    <row r="13" spans="1:20" s="13" customFormat="1" ht="12.75" hidden="1" outlineLevel="1">
      <c r="A13" s="40"/>
      <c r="B13" s="40"/>
      <c r="C13" s="40" t="s">
        <v>18</v>
      </c>
      <c r="D13" s="66" t="s">
        <v>5</v>
      </c>
      <c r="E13" s="40"/>
      <c r="F13" s="40"/>
      <c r="G13" s="49">
        <f t="shared" ca="1" si="2"/>
        <v>14352.885341589597</v>
      </c>
      <c r="H13" s="51">
        <f ca="1">H11*H12</f>
        <v>2304</v>
      </c>
      <c r="I13" s="51">
        <f t="shared" ref="I13:S13" ca="1" si="3">I11*I12</f>
        <v>2338.56</v>
      </c>
      <c r="J13" s="51">
        <f t="shared" ca="1" si="3"/>
        <v>2373.6383999999998</v>
      </c>
      <c r="K13" s="51">
        <f t="shared" ca="1" si="3"/>
        <v>2409.2429759999995</v>
      </c>
      <c r="L13" s="51">
        <f t="shared" ca="1" si="3"/>
        <v>2445.3816206399988</v>
      </c>
      <c r="M13" s="51">
        <f t="shared" ca="1" si="3"/>
        <v>2482.0623449495988</v>
      </c>
      <c r="N13" s="51">
        <f t="shared" ca="1" si="3"/>
        <v>0</v>
      </c>
      <c r="O13" s="51">
        <f t="shared" ca="1" si="3"/>
        <v>0</v>
      </c>
      <c r="P13" s="51">
        <f t="shared" ca="1" si="3"/>
        <v>0</v>
      </c>
      <c r="Q13" s="51">
        <f t="shared" ca="1" si="3"/>
        <v>0</v>
      </c>
      <c r="R13" s="51">
        <f t="shared" ca="1" si="3"/>
        <v>0</v>
      </c>
      <c r="S13" s="51">
        <f t="shared" ca="1" si="3"/>
        <v>0</v>
      </c>
    </row>
    <row r="14" spans="1:20" s="13" customFormat="1" ht="12.75" hidden="1" outlineLevel="1">
      <c r="A14" s="40"/>
      <c r="B14" s="40"/>
      <c r="C14" s="40"/>
      <c r="D14" s="40"/>
      <c r="E14" s="40"/>
      <c r="F14" s="40"/>
      <c r="G14" s="40"/>
    </row>
    <row r="15" spans="1:20" s="13" customFormat="1" hidden="1" outlineLevel="1">
      <c r="A15" s="40"/>
      <c r="B15" s="40"/>
      <c r="C15" s="42" t="s">
        <v>26</v>
      </c>
      <c r="D15" s="40"/>
      <c r="E15" s="40"/>
      <c r="F15" s="40"/>
      <c r="G15" s="40"/>
    </row>
    <row r="16" spans="1:20" s="13" customFormat="1" ht="12.75" hidden="1" outlineLevel="1">
      <c r="A16" s="40"/>
      <c r="B16" s="40"/>
      <c r="C16" s="40" t="s">
        <v>27</v>
      </c>
      <c r="D16" s="66" t="s">
        <v>22</v>
      </c>
      <c r="E16" s="40"/>
      <c r="F16" s="40"/>
      <c r="G16" s="40"/>
      <c r="H16" s="60">
        <f ca="1" xml:space="preserve"> OFFSET(Inputs!E$32,$A$1,0)*H$7</f>
        <v>27</v>
      </c>
      <c r="I16" s="60">
        <f ca="1" xml:space="preserve"> OFFSET(Inputs!F$32,$A$1,0)*I$7</f>
        <v>27.404999999999998</v>
      </c>
      <c r="J16" s="60">
        <f ca="1" xml:space="preserve"> OFFSET(Inputs!G$32,$A$1,0)*J$7</f>
        <v>27.816074999999994</v>
      </c>
      <c r="K16" s="60">
        <f ca="1" xml:space="preserve"> OFFSET(Inputs!H$32,$A$1,0)*K$7</f>
        <v>28.233316124999991</v>
      </c>
      <c r="L16" s="60">
        <f ca="1" xml:space="preserve"> OFFSET(Inputs!I$32,$A$1,0)*L$7</f>
        <v>28.656815866874989</v>
      </c>
      <c r="M16" s="60">
        <f ca="1" xml:space="preserve"> OFFSET(Inputs!J$32,$A$1,0)*M$7</f>
        <v>29.086668104878111</v>
      </c>
      <c r="N16" s="60">
        <f ca="1" xml:space="preserve"> OFFSET(Inputs!K$32,$A$1,0)*N$7</f>
        <v>0</v>
      </c>
      <c r="O16" s="60">
        <f ca="1" xml:space="preserve"> OFFSET(Inputs!L$32,$A$1,0)*O$7</f>
        <v>0</v>
      </c>
      <c r="P16" s="60">
        <f ca="1" xml:space="preserve"> OFFSET(Inputs!M$32,$A$1,0)*P$7</f>
        <v>0</v>
      </c>
      <c r="Q16" s="60">
        <f ca="1" xml:space="preserve"> OFFSET(Inputs!N$32,$A$1,0)*Q$7</f>
        <v>0</v>
      </c>
      <c r="R16" s="60">
        <f ca="1" xml:space="preserve"> OFFSET(Inputs!O$32,$A$1,0)*R$7</f>
        <v>0</v>
      </c>
      <c r="S16" s="60">
        <f ca="1" xml:space="preserve"> OFFSET(Inputs!P$32,$A$1,0)*S$7</f>
        <v>0</v>
      </c>
    </row>
    <row r="17" spans="1:19" s="13" customFormat="1" ht="12.75" hidden="1" outlineLevel="1">
      <c r="A17" s="40"/>
      <c r="B17" s="40"/>
      <c r="C17" s="40" t="s">
        <v>27</v>
      </c>
      <c r="D17" s="66" t="s">
        <v>5</v>
      </c>
      <c r="E17" s="40"/>
      <c r="F17" s="40"/>
      <c r="G17" s="49">
        <f t="shared" ref="G17" ca="1" si="4">SUM(H17:S17)</f>
        <v>8073.4980046441469</v>
      </c>
      <c r="H17" s="45">
        <f ca="1">H12*H16</f>
        <v>1296</v>
      </c>
      <c r="I17" s="45">
        <f t="shared" ref="I17:S17" ca="1" si="5">I12*I16</f>
        <v>1315.4399999999998</v>
      </c>
      <c r="J17" s="45">
        <f t="shared" ca="1" si="5"/>
        <v>1335.1715999999997</v>
      </c>
      <c r="K17" s="45">
        <f t="shared" ca="1" si="5"/>
        <v>1355.1991739999996</v>
      </c>
      <c r="L17" s="45">
        <f t="shared" ca="1" si="5"/>
        <v>1375.5271616099994</v>
      </c>
      <c r="M17" s="45">
        <f t="shared" ca="1" si="5"/>
        <v>1396.1600690341493</v>
      </c>
      <c r="N17" s="45">
        <f t="shared" ca="1" si="5"/>
        <v>0</v>
      </c>
      <c r="O17" s="45">
        <f t="shared" ca="1" si="5"/>
        <v>0</v>
      </c>
      <c r="P17" s="45">
        <f t="shared" ca="1" si="5"/>
        <v>0</v>
      </c>
      <c r="Q17" s="45">
        <f t="shared" ca="1" si="5"/>
        <v>0</v>
      </c>
      <c r="R17" s="45">
        <f t="shared" ca="1" si="5"/>
        <v>0</v>
      </c>
      <c r="S17" s="45">
        <f t="shared" ca="1" si="5"/>
        <v>0</v>
      </c>
    </row>
    <row r="18" spans="1:19" s="13" customFormat="1" ht="12.75" hidden="1" outlineLevel="1">
      <c r="A18" s="40"/>
      <c r="B18" s="40"/>
      <c r="C18" s="40"/>
      <c r="D18" s="40"/>
      <c r="E18" s="40"/>
      <c r="F18" s="40"/>
      <c r="G18" s="40"/>
    </row>
    <row r="19" spans="1:19" s="13" customFormat="1" ht="12.75" hidden="1" outlineLevel="1">
      <c r="A19" s="40"/>
      <c r="B19" s="40"/>
      <c r="C19" s="40" t="s">
        <v>39</v>
      </c>
      <c r="D19" s="66" t="s">
        <v>5</v>
      </c>
      <c r="E19" s="40"/>
      <c r="F19" s="40"/>
      <c r="G19" s="49">
        <f t="shared" ref="G19" ca="1" si="6">SUM(H19:S19)</f>
        <v>3426.2530112301556</v>
      </c>
      <c r="H19" s="45">
        <f ca="1" xml:space="preserve"> OFFSET(Inputs!E39,$A$1,0)*H$7</f>
        <v>550</v>
      </c>
      <c r="I19" s="45">
        <f ca="1" xml:space="preserve"> OFFSET(Inputs!F39,$A$1,0)*I$7</f>
        <v>558.25</v>
      </c>
      <c r="J19" s="45">
        <f ca="1" xml:space="preserve"> OFFSET(Inputs!G39,$A$1,0)*J$7</f>
        <v>566.62374999999997</v>
      </c>
      <c r="K19" s="45">
        <f ca="1" xml:space="preserve"> OFFSET(Inputs!H39,$A$1,0)*K$7</f>
        <v>575.12310624999986</v>
      </c>
      <c r="L19" s="45">
        <f ca="1" xml:space="preserve"> OFFSET(Inputs!I39,$A$1,0)*L$7</f>
        <v>583.74995284374984</v>
      </c>
      <c r="M19" s="45">
        <f ca="1" xml:space="preserve"> OFFSET(Inputs!J39,$A$1,0)*M$7</f>
        <v>592.50620213640605</v>
      </c>
      <c r="N19" s="45">
        <f ca="1" xml:space="preserve"> OFFSET(Inputs!K39,$A$1,0)*N$7</f>
        <v>0</v>
      </c>
      <c r="O19" s="45">
        <f ca="1" xml:space="preserve"> OFFSET(Inputs!L39,$A$1,0)*O$7</f>
        <v>0</v>
      </c>
      <c r="P19" s="45">
        <f ca="1" xml:space="preserve"> OFFSET(Inputs!M39,$A$1,0)*P$7</f>
        <v>0</v>
      </c>
      <c r="Q19" s="45">
        <f ca="1" xml:space="preserve"> OFFSET(Inputs!N39,$A$1,0)*Q$7</f>
        <v>0</v>
      </c>
      <c r="R19" s="45">
        <f ca="1" xml:space="preserve"> OFFSET(Inputs!O39,$A$1,0)*R$7</f>
        <v>0</v>
      </c>
      <c r="S19" s="45">
        <f ca="1" xml:space="preserve"> OFFSET(Inputs!P39,$A$1,0)*S$7</f>
        <v>0</v>
      </c>
    </row>
    <row r="20" spans="1:19" s="13" customFormat="1" ht="12.75" hidden="1" outlineLevel="1">
      <c r="A20" s="40"/>
      <c r="B20" s="40"/>
      <c r="C20" s="40"/>
      <c r="D20" s="40"/>
      <c r="E20" s="40"/>
      <c r="F20" s="40"/>
      <c r="G20" s="40"/>
    </row>
    <row r="21" spans="1:19" s="13" customFormat="1" hidden="1" outlineLevel="1">
      <c r="A21" s="40"/>
      <c r="B21" s="40"/>
      <c r="C21" s="42" t="s">
        <v>41</v>
      </c>
      <c r="D21" s="40"/>
      <c r="E21" s="40"/>
      <c r="F21" s="40"/>
      <c r="G21" s="40"/>
    </row>
    <row r="22" spans="1:19" s="13" customFormat="1" ht="12.75" hidden="1" outlineLevel="1">
      <c r="A22" s="40"/>
      <c r="B22" s="40"/>
      <c r="C22" s="40" t="s">
        <v>18</v>
      </c>
      <c r="D22" s="66" t="s">
        <v>5</v>
      </c>
      <c r="E22" s="40"/>
      <c r="F22" s="40"/>
      <c r="G22" s="49">
        <f t="shared" ref="G22:G25" ca="1" si="7">SUM(H22:S22)</f>
        <v>14352.885341589597</v>
      </c>
      <c r="H22" s="53">
        <f ca="1">H13</f>
        <v>2304</v>
      </c>
      <c r="I22" s="53">
        <f t="shared" ref="I22:S22" ca="1" si="8">I13</f>
        <v>2338.56</v>
      </c>
      <c r="J22" s="53">
        <f t="shared" ca="1" si="8"/>
        <v>2373.6383999999998</v>
      </c>
      <c r="K22" s="53">
        <f t="shared" ca="1" si="8"/>
        <v>2409.2429759999995</v>
      </c>
      <c r="L22" s="53">
        <f t="shared" ca="1" si="8"/>
        <v>2445.3816206399988</v>
      </c>
      <c r="M22" s="53">
        <f t="shared" ca="1" si="8"/>
        <v>2482.0623449495988</v>
      </c>
      <c r="N22" s="53">
        <f t="shared" ca="1" si="8"/>
        <v>0</v>
      </c>
      <c r="O22" s="53">
        <f t="shared" ca="1" si="8"/>
        <v>0</v>
      </c>
      <c r="P22" s="53">
        <f t="shared" ca="1" si="8"/>
        <v>0</v>
      </c>
      <c r="Q22" s="53">
        <f t="shared" ca="1" si="8"/>
        <v>0</v>
      </c>
      <c r="R22" s="53">
        <f t="shared" ca="1" si="8"/>
        <v>0</v>
      </c>
      <c r="S22" s="53">
        <f t="shared" ca="1" si="8"/>
        <v>0</v>
      </c>
    </row>
    <row r="23" spans="1:19" s="13" customFormat="1" ht="12.75" hidden="1" outlineLevel="1">
      <c r="A23" s="40"/>
      <c r="B23" s="40"/>
      <c r="C23" s="40" t="s">
        <v>27</v>
      </c>
      <c r="D23" s="66" t="s">
        <v>5</v>
      </c>
      <c r="E23" s="40"/>
      <c r="F23" s="40"/>
      <c r="G23" s="49">
        <f t="shared" ca="1" si="7"/>
        <v>-8073.4980046441469</v>
      </c>
      <c r="H23" s="53">
        <f ca="1">-H17</f>
        <v>-1296</v>
      </c>
      <c r="I23" s="53">
        <f t="shared" ref="I23:S23" ca="1" si="9">-I17</f>
        <v>-1315.4399999999998</v>
      </c>
      <c r="J23" s="53">
        <f t="shared" ca="1" si="9"/>
        <v>-1335.1715999999997</v>
      </c>
      <c r="K23" s="53">
        <f t="shared" ca="1" si="9"/>
        <v>-1355.1991739999996</v>
      </c>
      <c r="L23" s="53">
        <f t="shared" ca="1" si="9"/>
        <v>-1375.5271616099994</v>
      </c>
      <c r="M23" s="53">
        <f t="shared" ca="1" si="9"/>
        <v>-1396.1600690341493</v>
      </c>
      <c r="N23" s="53">
        <f t="shared" ca="1" si="9"/>
        <v>0</v>
      </c>
      <c r="O23" s="53">
        <f t="shared" ca="1" si="9"/>
        <v>0</v>
      </c>
      <c r="P23" s="53">
        <f t="shared" ca="1" si="9"/>
        <v>0</v>
      </c>
      <c r="Q23" s="53">
        <f t="shared" ca="1" si="9"/>
        <v>0</v>
      </c>
      <c r="R23" s="53">
        <f t="shared" ca="1" si="9"/>
        <v>0</v>
      </c>
      <c r="S23" s="53">
        <f t="shared" ca="1" si="9"/>
        <v>0</v>
      </c>
    </row>
    <row r="24" spans="1:19" s="13" customFormat="1" ht="12.75" hidden="1" outlineLevel="1">
      <c r="A24" s="40"/>
      <c r="B24" s="40"/>
      <c r="C24" s="40" t="s">
        <v>39</v>
      </c>
      <c r="D24" s="66" t="s">
        <v>5</v>
      </c>
      <c r="E24" s="40"/>
      <c r="F24" s="40"/>
      <c r="G24" s="49">
        <f t="shared" ca="1" si="7"/>
        <v>-3426.2530112301556</v>
      </c>
      <c r="H24" s="53">
        <f ca="1">-H19</f>
        <v>-550</v>
      </c>
      <c r="I24" s="53">
        <f t="shared" ref="I24:S24" ca="1" si="10">-I19</f>
        <v>-558.25</v>
      </c>
      <c r="J24" s="53">
        <f t="shared" ca="1" si="10"/>
        <v>-566.62374999999997</v>
      </c>
      <c r="K24" s="53">
        <f t="shared" ca="1" si="10"/>
        <v>-575.12310624999986</v>
      </c>
      <c r="L24" s="53">
        <f t="shared" ca="1" si="10"/>
        <v>-583.74995284374984</v>
      </c>
      <c r="M24" s="53">
        <f t="shared" ca="1" si="10"/>
        <v>-592.50620213640605</v>
      </c>
      <c r="N24" s="53">
        <f t="shared" ca="1" si="10"/>
        <v>0</v>
      </c>
      <c r="O24" s="53">
        <f t="shared" ca="1" si="10"/>
        <v>0</v>
      </c>
      <c r="P24" s="53">
        <f t="shared" ca="1" si="10"/>
        <v>0</v>
      </c>
      <c r="Q24" s="53">
        <f t="shared" ca="1" si="10"/>
        <v>0</v>
      </c>
      <c r="R24" s="53">
        <f t="shared" ca="1" si="10"/>
        <v>0</v>
      </c>
      <c r="S24" s="53">
        <f t="shared" ca="1" si="10"/>
        <v>0</v>
      </c>
    </row>
    <row r="25" spans="1:19" s="13" customFormat="1" ht="12.75" hidden="1" outlineLevel="1">
      <c r="A25" s="40"/>
      <c r="B25" s="40"/>
      <c r="C25" s="40" t="s">
        <v>42</v>
      </c>
      <c r="D25" s="66" t="s">
        <v>5</v>
      </c>
      <c r="E25" s="40"/>
      <c r="F25" s="40"/>
      <c r="G25" s="49">
        <f t="shared" ca="1" si="7"/>
        <v>2853.1343257152935</v>
      </c>
      <c r="H25" s="51">
        <f ca="1">SUM(H22:H24)</f>
        <v>458</v>
      </c>
      <c r="I25" s="51">
        <f t="shared" ref="I25:S25" ca="1" si="11">SUM(I22:I24)</f>
        <v>464.87000000000012</v>
      </c>
      <c r="J25" s="51">
        <f t="shared" ca="1" si="11"/>
        <v>471.84305000000018</v>
      </c>
      <c r="K25" s="51">
        <f t="shared" ca="1" si="11"/>
        <v>478.92069575000005</v>
      </c>
      <c r="L25" s="51">
        <f t="shared" ca="1" si="11"/>
        <v>486.10450618624952</v>
      </c>
      <c r="M25" s="51">
        <f t="shared" ca="1" si="11"/>
        <v>493.39607377904349</v>
      </c>
      <c r="N25" s="51">
        <f t="shared" ca="1" si="11"/>
        <v>0</v>
      </c>
      <c r="O25" s="51">
        <f t="shared" ca="1" si="11"/>
        <v>0</v>
      </c>
      <c r="P25" s="51">
        <f t="shared" ca="1" si="11"/>
        <v>0</v>
      </c>
      <c r="Q25" s="51">
        <f t="shared" ca="1" si="11"/>
        <v>0</v>
      </c>
      <c r="R25" s="51">
        <f t="shared" ca="1" si="11"/>
        <v>0</v>
      </c>
      <c r="S25" s="51">
        <f t="shared" ca="1" si="11"/>
        <v>0</v>
      </c>
    </row>
    <row r="26" spans="1:19" s="13" customFormat="1" ht="12.75" hidden="1" outlineLevel="1">
      <c r="A26" s="40"/>
      <c r="B26" s="40"/>
      <c r="C26" s="40"/>
      <c r="D26" s="40"/>
      <c r="E26" s="40"/>
      <c r="F26" s="40"/>
      <c r="G26" s="40"/>
    </row>
  </sheetData>
  <sheetProtection formatColumns="0" formatRows="0"/>
  <conditionalFormatting sqref="D2:E2">
    <cfRule type="expression" dxfId="5" priority="2">
      <formula>IF(#REF!=0,0,1)</formula>
    </cfRule>
  </conditionalFormatting>
  <conditionalFormatting sqref="C2">
    <cfRule type="expression" dxfId="4" priority="1">
      <formula>IF(#REF!=0,0,1)</formula>
    </cfRule>
  </conditionalFormatting>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tint="0.499984740745262"/>
    <outlinePr summaryBelow="0"/>
    <pageSetUpPr autoPageBreaks="0"/>
  </sheetPr>
  <dimension ref="A1:T26"/>
  <sheetViews>
    <sheetView zoomScaleNormal="100" workbookViewId="0">
      <pane xSplit="7" ySplit="3" topLeftCell="H4" activePane="bottomRight" state="frozen"/>
      <selection pane="topRight"/>
      <selection pane="bottomLeft"/>
      <selection pane="bottomRight"/>
    </sheetView>
  </sheetViews>
  <sheetFormatPr defaultColWidth="0" defaultRowHeight="15" outlineLevelRow="1"/>
  <cols>
    <col min="1" max="2" width="1.7109375" style="10" customWidth="1"/>
    <col min="3" max="3" width="30.7109375" style="10" customWidth="1"/>
    <col min="4" max="4" width="10.7109375" style="10" customWidth="1"/>
    <col min="5" max="5" width="10.7109375" style="42" customWidth="1"/>
    <col min="6" max="6" width="1.7109375" style="10" customWidth="1"/>
    <col min="7" max="7" width="10.7109375" style="10" customWidth="1"/>
    <col min="8" max="19" width="10.7109375" style="11" customWidth="1"/>
    <col min="20" max="20" width="1.7109375" style="11" customWidth="1"/>
    <col min="21" max="16384" width="0" style="11" hidden="1"/>
  </cols>
  <sheetData>
    <row r="1" spans="1:20" s="10" customFormat="1" ht="23.25">
      <c r="A1" s="56">
        <v>4</v>
      </c>
      <c r="C1" s="1" t="str">
        <f ca="1">"Calculations: " &amp; OFFSET(Inputs!$C$8,$A$1,0)</f>
        <v>Calculations: Division 4</v>
      </c>
      <c r="D1" s="1"/>
      <c r="E1" s="42"/>
    </row>
    <row r="2" spans="1:20" s="10" customFormat="1">
      <c r="C2" s="52" t="str">
        <f>"Tutorial: "&amp;Model_Name</f>
        <v>Tutorial: Multi-asset modelling</v>
      </c>
      <c r="D2" s="2"/>
      <c r="E2" s="42"/>
    </row>
    <row r="3" spans="1:20" s="10" customFormat="1" ht="12.75">
      <c r="C3" s="40" t="s">
        <v>48</v>
      </c>
      <c r="D3" s="41" t="s">
        <v>50</v>
      </c>
      <c r="E3" s="68">
        <f ca="1">OFFSET(Inputs!$E$8,$A$1,0)</f>
        <v>1</v>
      </c>
      <c r="G3" s="54"/>
      <c r="H3" s="46">
        <f>G3+1</f>
        <v>1</v>
      </c>
      <c r="I3" s="46">
        <f t="shared" ref="I3:S3" si="0">H3+1</f>
        <v>2</v>
      </c>
      <c r="J3" s="46">
        <f t="shared" si="0"/>
        <v>3</v>
      </c>
      <c r="K3" s="46">
        <f t="shared" si="0"/>
        <v>4</v>
      </c>
      <c r="L3" s="46">
        <f t="shared" si="0"/>
        <v>5</v>
      </c>
      <c r="M3" s="46">
        <f t="shared" si="0"/>
        <v>6</v>
      </c>
      <c r="N3" s="46">
        <f t="shared" si="0"/>
        <v>7</v>
      </c>
      <c r="O3" s="46">
        <f t="shared" si="0"/>
        <v>8</v>
      </c>
      <c r="P3" s="46">
        <f t="shared" si="0"/>
        <v>9</v>
      </c>
      <c r="Q3" s="46">
        <f t="shared" si="0"/>
        <v>10</v>
      </c>
      <c r="R3" s="46">
        <f t="shared" si="0"/>
        <v>11</v>
      </c>
      <c r="S3" s="46">
        <f t="shared" si="0"/>
        <v>12</v>
      </c>
      <c r="T3" s="46"/>
    </row>
    <row r="4" spans="1:20" s="13" customFormat="1" ht="12.75">
      <c r="A4" s="40"/>
      <c r="B4" s="40"/>
      <c r="C4" s="40"/>
      <c r="D4" s="40"/>
      <c r="E4" s="40"/>
      <c r="F4" s="40"/>
      <c r="G4" s="40"/>
    </row>
    <row r="5" spans="1:20" s="13" customFormat="1" ht="20.25">
      <c r="A5" s="40"/>
      <c r="B5" s="40"/>
      <c r="C5" s="44" t="s">
        <v>14</v>
      </c>
      <c r="D5" s="44"/>
      <c r="E5" s="44"/>
      <c r="F5" s="44"/>
      <c r="G5" s="44"/>
      <c r="H5" s="43"/>
      <c r="I5" s="43"/>
      <c r="J5" s="43"/>
      <c r="K5" s="43"/>
      <c r="L5" s="43"/>
      <c r="M5" s="43"/>
      <c r="N5" s="43"/>
      <c r="O5" s="43"/>
      <c r="P5" s="43"/>
      <c r="Q5" s="43"/>
      <c r="R5" s="43"/>
      <c r="S5" s="43"/>
    </row>
    <row r="6" spans="1:20" s="13" customFormat="1" ht="18.75" collapsed="1">
      <c r="A6" s="40"/>
      <c r="B6" s="40"/>
      <c r="C6" s="39" t="s">
        <v>36</v>
      </c>
      <c r="D6" s="40"/>
      <c r="E6" s="40"/>
      <c r="F6" s="40"/>
      <c r="G6" s="40"/>
    </row>
    <row r="7" spans="1:20" s="13" customFormat="1" ht="12.75" hidden="1" outlineLevel="1">
      <c r="A7" s="40"/>
      <c r="B7" s="40"/>
      <c r="C7" s="40" t="s">
        <v>37</v>
      </c>
      <c r="D7" s="41" t="s">
        <v>51</v>
      </c>
      <c r="E7" s="64">
        <f ca="1">OFFSET(Inputs!$F$8,$A$1,0)</f>
        <v>8</v>
      </c>
      <c r="F7" s="40"/>
      <c r="G7" s="40"/>
      <c r="H7" s="45">
        <f ca="1">IF(H$3&lt;=$E7,1,0)*$E3</f>
        <v>1</v>
      </c>
      <c r="I7" s="45">
        <f t="shared" ref="I7:S7" ca="1" si="1">IF(I$3&lt;=$E7,1,0)*$E3</f>
        <v>1</v>
      </c>
      <c r="J7" s="45">
        <f t="shared" ca="1" si="1"/>
        <v>1</v>
      </c>
      <c r="K7" s="45">
        <f t="shared" ca="1" si="1"/>
        <v>1</v>
      </c>
      <c r="L7" s="45">
        <f t="shared" ca="1" si="1"/>
        <v>1</v>
      </c>
      <c r="M7" s="45">
        <f t="shared" ca="1" si="1"/>
        <v>1</v>
      </c>
      <c r="N7" s="45">
        <f t="shared" ca="1" si="1"/>
        <v>1</v>
      </c>
      <c r="O7" s="45">
        <f t="shared" ca="1" si="1"/>
        <v>1</v>
      </c>
      <c r="P7" s="45">
        <f t="shared" ca="1" si="1"/>
        <v>0</v>
      </c>
      <c r="Q7" s="45">
        <f t="shared" ca="1" si="1"/>
        <v>0</v>
      </c>
      <c r="R7" s="45">
        <f t="shared" ca="1" si="1"/>
        <v>0</v>
      </c>
      <c r="S7" s="45">
        <f t="shared" ca="1" si="1"/>
        <v>0</v>
      </c>
    </row>
    <row r="8" spans="1:20" s="13" customFormat="1" ht="12.75" hidden="1" outlineLevel="1">
      <c r="A8" s="40"/>
      <c r="B8" s="40"/>
      <c r="C8" s="40"/>
      <c r="D8" s="40"/>
      <c r="E8" s="40"/>
      <c r="F8" s="40"/>
      <c r="G8" s="40"/>
    </row>
    <row r="9" spans="1:20" s="13" customFormat="1" ht="18.75" collapsed="1">
      <c r="A9" s="40"/>
      <c r="B9" s="40"/>
      <c r="C9" s="39" t="s">
        <v>17</v>
      </c>
      <c r="D9" s="40"/>
      <c r="E9" s="40"/>
      <c r="F9" s="40"/>
      <c r="G9" s="40"/>
    </row>
    <row r="10" spans="1:20" s="13" customFormat="1" hidden="1" outlineLevel="1">
      <c r="A10" s="40"/>
      <c r="B10" s="40"/>
      <c r="C10" s="42" t="s">
        <v>18</v>
      </c>
      <c r="D10" s="40"/>
      <c r="E10" s="40"/>
      <c r="F10" s="40"/>
      <c r="G10" s="40"/>
    </row>
    <row r="11" spans="1:20" s="13" customFormat="1" ht="12.75" hidden="1" outlineLevel="1">
      <c r="A11" s="40"/>
      <c r="B11" s="40"/>
      <c r="C11" s="40" t="s">
        <v>19</v>
      </c>
      <c r="D11" s="41" t="s">
        <v>22</v>
      </c>
      <c r="E11" s="40"/>
      <c r="F11" s="40"/>
      <c r="G11" s="40"/>
      <c r="H11" s="60">
        <f ca="1" xml:space="preserve"> OFFSET(Inputs!E$17,$A$1,0)*H$7</f>
        <v>46</v>
      </c>
      <c r="I11" s="60">
        <f ca="1" xml:space="preserve"> OFFSET(Inputs!F$17,$A$1,0)*I$7</f>
        <v>46.69</v>
      </c>
      <c r="J11" s="60">
        <f ca="1" xml:space="preserve"> OFFSET(Inputs!G$17,$A$1,0)*J$7</f>
        <v>47.390349999999991</v>
      </c>
      <c r="K11" s="60">
        <f ca="1" xml:space="preserve"> OFFSET(Inputs!H$17,$A$1,0)*K$7</f>
        <v>48.101205249999985</v>
      </c>
      <c r="L11" s="60">
        <f ca="1" xml:space="preserve"> OFFSET(Inputs!I$17,$A$1,0)*L$7</f>
        <v>48.82272332874998</v>
      </c>
      <c r="M11" s="60">
        <f ca="1" xml:space="preserve"> OFFSET(Inputs!J$17,$A$1,0)*M$7</f>
        <v>49.555064178681228</v>
      </c>
      <c r="N11" s="60">
        <f ca="1" xml:space="preserve"> OFFSET(Inputs!K$17,$A$1,0)*N$7</f>
        <v>50.298390141361445</v>
      </c>
      <c r="O11" s="60">
        <f ca="1" xml:space="preserve"> OFFSET(Inputs!L$17,$A$1,0)*O$7</f>
        <v>51.052865993481859</v>
      </c>
      <c r="P11" s="60">
        <f ca="1" xml:space="preserve"> OFFSET(Inputs!M$17,$A$1,0)*P$7</f>
        <v>0</v>
      </c>
      <c r="Q11" s="60">
        <f ca="1" xml:space="preserve"> OFFSET(Inputs!N$17,$A$1,0)*Q$7</f>
        <v>0</v>
      </c>
      <c r="R11" s="60">
        <f ca="1" xml:space="preserve"> OFFSET(Inputs!O$17,$A$1,0)*R$7</f>
        <v>0</v>
      </c>
      <c r="S11" s="60">
        <f ca="1" xml:space="preserve"> OFFSET(Inputs!P$17,$A$1,0)*S$7</f>
        <v>0</v>
      </c>
    </row>
    <row r="12" spans="1:20" s="13" customFormat="1" ht="12.75" hidden="1" outlineLevel="1">
      <c r="A12" s="40"/>
      <c r="B12" s="40"/>
      <c r="C12" s="40" t="s">
        <v>23</v>
      </c>
      <c r="D12" s="66" t="s">
        <v>24</v>
      </c>
      <c r="E12" s="40"/>
      <c r="F12" s="40"/>
      <c r="G12" s="49">
        <f t="shared" ref="G12:G13" ca="1" si="2">SUM(H12:S12)</f>
        <v>378.49999999999994</v>
      </c>
      <c r="H12" s="60">
        <f ca="1" xml:space="preserve"> OFFSET(Inputs!E$24,$A$1,0)*H$7</f>
        <v>46</v>
      </c>
      <c r="I12" s="60">
        <f ca="1" xml:space="preserve"> OFFSET(Inputs!F$24,$A$1,0)*I$7</f>
        <v>46</v>
      </c>
      <c r="J12" s="60">
        <f ca="1" xml:space="preserve"> OFFSET(Inputs!G$24,$A$1,0)*J$7</f>
        <v>46</v>
      </c>
      <c r="K12" s="60">
        <f ca="1" xml:space="preserve"> OFFSET(Inputs!H$24,$A$1,0)*K$7</f>
        <v>46</v>
      </c>
      <c r="L12" s="60">
        <f ca="1" xml:space="preserve"> OFFSET(Inputs!I$24,$A$1,0)*L$7</f>
        <v>47.05</v>
      </c>
      <c r="M12" s="60">
        <f ca="1" xml:space="preserve"> OFFSET(Inputs!J$24,$A$1,0)*M$7</f>
        <v>48.099999999999994</v>
      </c>
      <c r="N12" s="60">
        <f ca="1" xml:space="preserve"> OFFSET(Inputs!K$24,$A$1,0)*N$7</f>
        <v>49.149999999999991</v>
      </c>
      <c r="O12" s="60">
        <f ca="1" xml:space="preserve"> OFFSET(Inputs!L$24,$A$1,0)*O$7</f>
        <v>50.199999999999989</v>
      </c>
      <c r="P12" s="60">
        <f ca="1" xml:space="preserve"> OFFSET(Inputs!M$24,$A$1,0)*P$7</f>
        <v>0</v>
      </c>
      <c r="Q12" s="60">
        <f ca="1" xml:space="preserve"> OFFSET(Inputs!N$24,$A$1,0)*Q$7</f>
        <v>0</v>
      </c>
      <c r="R12" s="60">
        <f ca="1" xml:space="preserve"> OFFSET(Inputs!O$24,$A$1,0)*R$7</f>
        <v>0</v>
      </c>
      <c r="S12" s="60">
        <f ca="1" xml:space="preserve"> OFFSET(Inputs!P$24,$A$1,0)*S$7</f>
        <v>0</v>
      </c>
    </row>
    <row r="13" spans="1:20" s="13" customFormat="1" ht="12.75" hidden="1" outlineLevel="1">
      <c r="A13" s="40"/>
      <c r="B13" s="40"/>
      <c r="C13" s="40" t="s">
        <v>18</v>
      </c>
      <c r="D13" s="66" t="s">
        <v>5</v>
      </c>
      <c r="E13" s="40"/>
      <c r="F13" s="40"/>
      <c r="G13" s="49">
        <f t="shared" ca="1" si="2"/>
        <v>18372.079009432953</v>
      </c>
      <c r="H13" s="51">
        <f ca="1">H11*H12</f>
        <v>2116</v>
      </c>
      <c r="I13" s="51">
        <f t="shared" ref="I13:S13" ca="1" si="3">I11*I12</f>
        <v>2147.7399999999998</v>
      </c>
      <c r="J13" s="51">
        <f t="shared" ca="1" si="3"/>
        <v>2179.9560999999994</v>
      </c>
      <c r="K13" s="51">
        <f t="shared" ca="1" si="3"/>
        <v>2212.6554414999991</v>
      </c>
      <c r="L13" s="51">
        <f t="shared" ca="1" si="3"/>
        <v>2297.1091326176866</v>
      </c>
      <c r="M13" s="51">
        <f t="shared" ca="1" si="3"/>
        <v>2383.5985869945666</v>
      </c>
      <c r="N13" s="51">
        <f t="shared" ca="1" si="3"/>
        <v>2472.1658754479145</v>
      </c>
      <c r="O13" s="51">
        <f t="shared" ca="1" si="3"/>
        <v>2562.8538728727885</v>
      </c>
      <c r="P13" s="51">
        <f t="shared" ca="1" si="3"/>
        <v>0</v>
      </c>
      <c r="Q13" s="51">
        <f t="shared" ca="1" si="3"/>
        <v>0</v>
      </c>
      <c r="R13" s="51">
        <f t="shared" ca="1" si="3"/>
        <v>0</v>
      </c>
      <c r="S13" s="51">
        <f t="shared" ca="1" si="3"/>
        <v>0</v>
      </c>
    </row>
    <row r="14" spans="1:20" s="13" customFormat="1" ht="12.75" hidden="1" outlineLevel="1">
      <c r="A14" s="40"/>
      <c r="B14" s="40"/>
      <c r="C14" s="40"/>
      <c r="D14" s="40"/>
      <c r="E14" s="40"/>
      <c r="F14" s="40"/>
      <c r="G14" s="40"/>
    </row>
    <row r="15" spans="1:20" s="13" customFormat="1" hidden="1" outlineLevel="1">
      <c r="A15" s="40"/>
      <c r="B15" s="40"/>
      <c r="C15" s="42" t="s">
        <v>26</v>
      </c>
      <c r="D15" s="40"/>
      <c r="E15" s="40"/>
      <c r="F15" s="40"/>
      <c r="G15" s="40"/>
    </row>
    <row r="16" spans="1:20" s="13" customFormat="1" ht="12.75" hidden="1" outlineLevel="1">
      <c r="A16" s="40"/>
      <c r="B16" s="40"/>
      <c r="C16" s="40" t="s">
        <v>27</v>
      </c>
      <c r="D16" s="66" t="s">
        <v>22</v>
      </c>
      <c r="E16" s="40"/>
      <c r="F16" s="40"/>
      <c r="G16" s="40"/>
      <c r="H16" s="60">
        <f ca="1" xml:space="preserve"> OFFSET(Inputs!E$32,$A$1,0)*H$7</f>
        <v>25</v>
      </c>
      <c r="I16" s="60">
        <f ca="1" xml:space="preserve"> OFFSET(Inputs!F$32,$A$1,0)*I$7</f>
        <v>25.374999999999996</v>
      </c>
      <c r="J16" s="60">
        <f ca="1" xml:space="preserve"> OFFSET(Inputs!G$32,$A$1,0)*J$7</f>
        <v>25.755624999999995</v>
      </c>
      <c r="K16" s="60">
        <f ca="1" xml:space="preserve"> OFFSET(Inputs!H$32,$A$1,0)*K$7</f>
        <v>26.141959374999992</v>
      </c>
      <c r="L16" s="60">
        <f ca="1" xml:space="preserve"> OFFSET(Inputs!I$32,$A$1,0)*L$7</f>
        <v>26.53408876562499</v>
      </c>
      <c r="M16" s="60">
        <f ca="1" xml:space="preserve"> OFFSET(Inputs!J$32,$A$1,0)*M$7</f>
        <v>26.932100097109362</v>
      </c>
      <c r="N16" s="60">
        <f ca="1" xml:space="preserve"> OFFSET(Inputs!K$32,$A$1,0)*N$7</f>
        <v>27.336081598566</v>
      </c>
      <c r="O16" s="60">
        <f ca="1" xml:space="preserve"> OFFSET(Inputs!L$32,$A$1,0)*O$7</f>
        <v>27.746122822544489</v>
      </c>
      <c r="P16" s="60">
        <f ca="1" xml:space="preserve"> OFFSET(Inputs!M$32,$A$1,0)*P$7</f>
        <v>0</v>
      </c>
      <c r="Q16" s="60">
        <f ca="1" xml:space="preserve"> OFFSET(Inputs!N$32,$A$1,0)*Q$7</f>
        <v>0</v>
      </c>
      <c r="R16" s="60">
        <f ca="1" xml:space="preserve"> OFFSET(Inputs!O$32,$A$1,0)*R$7</f>
        <v>0</v>
      </c>
      <c r="S16" s="60">
        <f ca="1" xml:space="preserve"> OFFSET(Inputs!P$32,$A$1,0)*S$7</f>
        <v>0</v>
      </c>
    </row>
    <row r="17" spans="1:19" s="13" customFormat="1" ht="12.75" hidden="1" outlineLevel="1">
      <c r="A17" s="40"/>
      <c r="B17" s="40"/>
      <c r="C17" s="40" t="s">
        <v>27</v>
      </c>
      <c r="D17" s="66" t="s">
        <v>5</v>
      </c>
      <c r="E17" s="40"/>
      <c r="F17" s="40"/>
      <c r="G17" s="49">
        <f t="shared" ref="G17" ca="1" si="4">SUM(H17:S17)</f>
        <v>9984.8255486048674</v>
      </c>
      <c r="H17" s="45">
        <f ca="1">H12*H16</f>
        <v>1150</v>
      </c>
      <c r="I17" s="45">
        <f t="shared" ref="I17:S17" ca="1" si="5">I12*I16</f>
        <v>1167.2499999999998</v>
      </c>
      <c r="J17" s="45">
        <f t="shared" ca="1" si="5"/>
        <v>1184.7587499999997</v>
      </c>
      <c r="K17" s="45">
        <f t="shared" ca="1" si="5"/>
        <v>1202.5301312499996</v>
      </c>
      <c r="L17" s="45">
        <f t="shared" ca="1" si="5"/>
        <v>1248.4288764226558</v>
      </c>
      <c r="M17" s="45">
        <f t="shared" ca="1" si="5"/>
        <v>1295.4340146709601</v>
      </c>
      <c r="N17" s="45">
        <f t="shared" ca="1" si="5"/>
        <v>1343.5684105695186</v>
      </c>
      <c r="O17" s="45">
        <f t="shared" ca="1" si="5"/>
        <v>1392.8553656917331</v>
      </c>
      <c r="P17" s="45">
        <f t="shared" ca="1" si="5"/>
        <v>0</v>
      </c>
      <c r="Q17" s="45">
        <f t="shared" ca="1" si="5"/>
        <v>0</v>
      </c>
      <c r="R17" s="45">
        <f t="shared" ca="1" si="5"/>
        <v>0</v>
      </c>
      <c r="S17" s="45">
        <f t="shared" ca="1" si="5"/>
        <v>0</v>
      </c>
    </row>
    <row r="18" spans="1:19" s="13" customFormat="1" ht="12.75" hidden="1" outlineLevel="1">
      <c r="A18" s="40"/>
      <c r="B18" s="40"/>
      <c r="C18" s="40"/>
      <c r="D18" s="40"/>
      <c r="E18" s="40"/>
      <c r="F18" s="40"/>
      <c r="G18" s="40"/>
    </row>
    <row r="19" spans="1:19" s="13" customFormat="1" ht="12.75" hidden="1" outlineLevel="1">
      <c r="A19" s="40"/>
      <c r="B19" s="40"/>
      <c r="C19" s="40" t="s">
        <v>39</v>
      </c>
      <c r="D19" s="66" t="s">
        <v>5</v>
      </c>
      <c r="E19" s="40"/>
      <c r="F19" s="40"/>
      <c r="G19" s="49">
        <f t="shared" ref="G19" ca="1" si="6">SUM(H19:S19)</f>
        <v>4553.7331174310484</v>
      </c>
      <c r="H19" s="45">
        <f ca="1" xml:space="preserve"> OFFSET(Inputs!E39,$A$1,0)*H$7</f>
        <v>540</v>
      </c>
      <c r="I19" s="45">
        <f ca="1" xml:space="preserve"> OFFSET(Inputs!F39,$A$1,0)*I$7</f>
        <v>548.09999999999991</v>
      </c>
      <c r="J19" s="45">
        <f ca="1" xml:space="preserve"> OFFSET(Inputs!G39,$A$1,0)*J$7</f>
        <v>556.3214999999999</v>
      </c>
      <c r="K19" s="45">
        <f ca="1" xml:space="preserve"> OFFSET(Inputs!H39,$A$1,0)*K$7</f>
        <v>564.66632249999986</v>
      </c>
      <c r="L19" s="45">
        <f ca="1" xml:space="preserve"> OFFSET(Inputs!I39,$A$1,0)*L$7</f>
        <v>573.1363173374998</v>
      </c>
      <c r="M19" s="45">
        <f ca="1" xml:space="preserve"> OFFSET(Inputs!J39,$A$1,0)*M$7</f>
        <v>581.73336209756224</v>
      </c>
      <c r="N19" s="45">
        <f ca="1" xml:space="preserve"> OFFSET(Inputs!K39,$A$1,0)*N$7</f>
        <v>590.45936252902561</v>
      </c>
      <c r="O19" s="45">
        <f ca="1" xml:space="preserve"> OFFSET(Inputs!L39,$A$1,0)*O$7</f>
        <v>599.31625296696097</v>
      </c>
      <c r="P19" s="45">
        <f ca="1" xml:space="preserve"> OFFSET(Inputs!M39,$A$1,0)*P$7</f>
        <v>0</v>
      </c>
      <c r="Q19" s="45">
        <f ca="1" xml:space="preserve"> OFFSET(Inputs!N39,$A$1,0)*Q$7</f>
        <v>0</v>
      </c>
      <c r="R19" s="45">
        <f ca="1" xml:space="preserve"> OFFSET(Inputs!O39,$A$1,0)*R$7</f>
        <v>0</v>
      </c>
      <c r="S19" s="45">
        <f ca="1" xml:space="preserve"> OFFSET(Inputs!P39,$A$1,0)*S$7</f>
        <v>0</v>
      </c>
    </row>
    <row r="20" spans="1:19" s="13" customFormat="1" ht="12.75" hidden="1" outlineLevel="1">
      <c r="A20" s="40"/>
      <c r="B20" s="40"/>
      <c r="C20" s="40"/>
      <c r="D20" s="40"/>
      <c r="E20" s="40"/>
      <c r="F20" s="40"/>
      <c r="G20" s="40"/>
    </row>
    <row r="21" spans="1:19" s="13" customFormat="1" hidden="1" outlineLevel="1">
      <c r="A21" s="40"/>
      <c r="B21" s="40"/>
      <c r="C21" s="42" t="s">
        <v>41</v>
      </c>
      <c r="D21" s="40"/>
      <c r="E21" s="40"/>
      <c r="F21" s="40"/>
      <c r="G21" s="40"/>
    </row>
    <row r="22" spans="1:19" s="13" customFormat="1" ht="12.75" hidden="1" outlineLevel="1">
      <c r="A22" s="40"/>
      <c r="B22" s="40"/>
      <c r="C22" s="40" t="s">
        <v>18</v>
      </c>
      <c r="D22" s="66" t="s">
        <v>5</v>
      </c>
      <c r="E22" s="40"/>
      <c r="F22" s="40"/>
      <c r="G22" s="49">
        <f t="shared" ref="G22:G25" ca="1" si="7">SUM(H22:S22)</f>
        <v>18372.079009432953</v>
      </c>
      <c r="H22" s="53">
        <f ca="1">H13</f>
        <v>2116</v>
      </c>
      <c r="I22" s="53">
        <f t="shared" ref="I22:S22" ca="1" si="8">I13</f>
        <v>2147.7399999999998</v>
      </c>
      <c r="J22" s="53">
        <f t="shared" ca="1" si="8"/>
        <v>2179.9560999999994</v>
      </c>
      <c r="K22" s="53">
        <f t="shared" ca="1" si="8"/>
        <v>2212.6554414999991</v>
      </c>
      <c r="L22" s="53">
        <f t="shared" ca="1" si="8"/>
        <v>2297.1091326176866</v>
      </c>
      <c r="M22" s="53">
        <f t="shared" ca="1" si="8"/>
        <v>2383.5985869945666</v>
      </c>
      <c r="N22" s="53">
        <f t="shared" ca="1" si="8"/>
        <v>2472.1658754479145</v>
      </c>
      <c r="O22" s="53">
        <f t="shared" ca="1" si="8"/>
        <v>2562.8538728727885</v>
      </c>
      <c r="P22" s="53">
        <f t="shared" ca="1" si="8"/>
        <v>0</v>
      </c>
      <c r="Q22" s="53">
        <f t="shared" ca="1" si="8"/>
        <v>0</v>
      </c>
      <c r="R22" s="53">
        <f t="shared" ca="1" si="8"/>
        <v>0</v>
      </c>
      <c r="S22" s="53">
        <f t="shared" ca="1" si="8"/>
        <v>0</v>
      </c>
    </row>
    <row r="23" spans="1:19" s="13" customFormat="1" ht="12.75" hidden="1" outlineLevel="1">
      <c r="A23" s="40"/>
      <c r="B23" s="40"/>
      <c r="C23" s="40" t="s">
        <v>27</v>
      </c>
      <c r="D23" s="66" t="s">
        <v>5</v>
      </c>
      <c r="E23" s="40"/>
      <c r="F23" s="40"/>
      <c r="G23" s="49">
        <f t="shared" ca="1" si="7"/>
        <v>-9984.8255486048674</v>
      </c>
      <c r="H23" s="53">
        <f ca="1">-H17</f>
        <v>-1150</v>
      </c>
      <c r="I23" s="53">
        <f t="shared" ref="I23:S23" ca="1" si="9">-I17</f>
        <v>-1167.2499999999998</v>
      </c>
      <c r="J23" s="53">
        <f t="shared" ca="1" si="9"/>
        <v>-1184.7587499999997</v>
      </c>
      <c r="K23" s="53">
        <f t="shared" ca="1" si="9"/>
        <v>-1202.5301312499996</v>
      </c>
      <c r="L23" s="53">
        <f t="shared" ca="1" si="9"/>
        <v>-1248.4288764226558</v>
      </c>
      <c r="M23" s="53">
        <f t="shared" ca="1" si="9"/>
        <v>-1295.4340146709601</v>
      </c>
      <c r="N23" s="53">
        <f t="shared" ca="1" si="9"/>
        <v>-1343.5684105695186</v>
      </c>
      <c r="O23" s="53">
        <f t="shared" ca="1" si="9"/>
        <v>-1392.8553656917331</v>
      </c>
      <c r="P23" s="53">
        <f t="shared" ca="1" si="9"/>
        <v>0</v>
      </c>
      <c r="Q23" s="53">
        <f t="shared" ca="1" si="9"/>
        <v>0</v>
      </c>
      <c r="R23" s="53">
        <f t="shared" ca="1" si="9"/>
        <v>0</v>
      </c>
      <c r="S23" s="53">
        <f t="shared" ca="1" si="9"/>
        <v>0</v>
      </c>
    </row>
    <row r="24" spans="1:19" s="13" customFormat="1" ht="12.75" hidden="1" outlineLevel="1">
      <c r="A24" s="40"/>
      <c r="B24" s="40"/>
      <c r="C24" s="40" t="s">
        <v>39</v>
      </c>
      <c r="D24" s="66" t="s">
        <v>5</v>
      </c>
      <c r="E24" s="40"/>
      <c r="F24" s="40"/>
      <c r="G24" s="49">
        <f t="shared" ca="1" si="7"/>
        <v>-4553.7331174310484</v>
      </c>
      <c r="H24" s="53">
        <f ca="1">-H19</f>
        <v>-540</v>
      </c>
      <c r="I24" s="53">
        <f t="shared" ref="I24:S24" ca="1" si="10">-I19</f>
        <v>-548.09999999999991</v>
      </c>
      <c r="J24" s="53">
        <f t="shared" ca="1" si="10"/>
        <v>-556.3214999999999</v>
      </c>
      <c r="K24" s="53">
        <f t="shared" ca="1" si="10"/>
        <v>-564.66632249999986</v>
      </c>
      <c r="L24" s="53">
        <f t="shared" ca="1" si="10"/>
        <v>-573.1363173374998</v>
      </c>
      <c r="M24" s="53">
        <f t="shared" ca="1" si="10"/>
        <v>-581.73336209756224</v>
      </c>
      <c r="N24" s="53">
        <f t="shared" ca="1" si="10"/>
        <v>-590.45936252902561</v>
      </c>
      <c r="O24" s="53">
        <f t="shared" ca="1" si="10"/>
        <v>-599.31625296696097</v>
      </c>
      <c r="P24" s="53">
        <f t="shared" ca="1" si="10"/>
        <v>0</v>
      </c>
      <c r="Q24" s="53">
        <f t="shared" ca="1" si="10"/>
        <v>0</v>
      </c>
      <c r="R24" s="53">
        <f t="shared" ca="1" si="10"/>
        <v>0</v>
      </c>
      <c r="S24" s="53">
        <f t="shared" ca="1" si="10"/>
        <v>0</v>
      </c>
    </row>
    <row r="25" spans="1:19" s="13" customFormat="1" ht="12.75" hidden="1" outlineLevel="1">
      <c r="A25" s="40"/>
      <c r="B25" s="40"/>
      <c r="C25" s="40" t="s">
        <v>42</v>
      </c>
      <c r="D25" s="66" t="s">
        <v>5</v>
      </c>
      <c r="E25" s="40"/>
      <c r="F25" s="40"/>
      <c r="G25" s="49">
        <f t="shared" ca="1" si="7"/>
        <v>3833.5203433970391</v>
      </c>
      <c r="H25" s="51">
        <f ca="1">SUM(H22:H24)</f>
        <v>426</v>
      </c>
      <c r="I25" s="51">
        <f t="shared" ref="I25:S25" ca="1" si="11">SUM(I22:I24)</f>
        <v>432.3900000000001</v>
      </c>
      <c r="J25" s="51">
        <f t="shared" ca="1" si="11"/>
        <v>438.87584999999979</v>
      </c>
      <c r="K25" s="51">
        <f t="shared" ca="1" si="11"/>
        <v>445.45898774999966</v>
      </c>
      <c r="L25" s="51">
        <f t="shared" ca="1" si="11"/>
        <v>475.54393885753097</v>
      </c>
      <c r="M25" s="51">
        <f t="shared" ca="1" si="11"/>
        <v>506.4312102260443</v>
      </c>
      <c r="N25" s="51">
        <f t="shared" ca="1" si="11"/>
        <v>538.13810234937023</v>
      </c>
      <c r="O25" s="51">
        <f t="shared" ca="1" si="11"/>
        <v>570.68225421409443</v>
      </c>
      <c r="P25" s="51">
        <f t="shared" ca="1" si="11"/>
        <v>0</v>
      </c>
      <c r="Q25" s="51">
        <f t="shared" ca="1" si="11"/>
        <v>0</v>
      </c>
      <c r="R25" s="51">
        <f t="shared" ca="1" si="11"/>
        <v>0</v>
      </c>
      <c r="S25" s="51">
        <f t="shared" ca="1" si="11"/>
        <v>0</v>
      </c>
    </row>
    <row r="26" spans="1:19" s="13" customFormat="1" ht="12.75" hidden="1" outlineLevel="1">
      <c r="A26" s="40"/>
      <c r="B26" s="40"/>
      <c r="C26" s="40"/>
      <c r="D26" s="40"/>
      <c r="E26" s="40"/>
      <c r="F26" s="40"/>
      <c r="G26" s="40"/>
    </row>
  </sheetData>
  <sheetProtection formatColumns="0" formatRows="0"/>
  <conditionalFormatting sqref="D2:E2">
    <cfRule type="expression" dxfId="3" priority="2">
      <formula>IF(#REF!=0,0,1)</formula>
    </cfRule>
  </conditionalFormatting>
  <conditionalFormatting sqref="C2">
    <cfRule type="expression" dxfId="2" priority="1">
      <formula>IF(#REF!=0,0,1)</formula>
    </cfRule>
  </conditionalFormatting>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tint="0.499984740745262"/>
    <outlinePr summaryBelow="0"/>
    <pageSetUpPr autoPageBreaks="0"/>
  </sheetPr>
  <dimension ref="A1:T26"/>
  <sheetViews>
    <sheetView zoomScaleNormal="100" workbookViewId="0">
      <pane xSplit="7" ySplit="3" topLeftCell="H4" activePane="bottomRight" state="frozen"/>
      <selection pane="topRight"/>
      <selection pane="bottomLeft"/>
      <selection pane="bottomRight"/>
    </sheetView>
  </sheetViews>
  <sheetFormatPr defaultColWidth="0" defaultRowHeight="15" outlineLevelRow="1"/>
  <cols>
    <col min="1" max="2" width="1.7109375" style="10" customWidth="1"/>
    <col min="3" max="3" width="30.7109375" style="10" customWidth="1"/>
    <col min="4" max="4" width="10.7109375" style="10" customWidth="1"/>
    <col min="5" max="5" width="10.7109375" style="42" customWidth="1"/>
    <col min="6" max="6" width="1.7109375" style="10" customWidth="1"/>
    <col min="7" max="7" width="10.7109375" style="10" customWidth="1"/>
    <col min="8" max="19" width="10.7109375" style="11" customWidth="1"/>
    <col min="20" max="20" width="1.7109375" style="11" customWidth="1"/>
    <col min="21" max="16384" width="0" style="11" hidden="1"/>
  </cols>
  <sheetData>
    <row r="1" spans="1:20" s="10" customFormat="1" ht="23.25">
      <c r="A1" s="56">
        <v>5</v>
      </c>
      <c r="C1" s="1" t="str">
        <f ca="1">"Calculations: " &amp; OFFSET(Inputs!$C$8,$A$1,0)</f>
        <v>Calculations: Division 5</v>
      </c>
      <c r="D1" s="1"/>
      <c r="E1" s="42"/>
    </row>
    <row r="2" spans="1:20" s="10" customFormat="1">
      <c r="C2" s="52" t="str">
        <f>"Tutorial: "&amp;Model_Name</f>
        <v>Tutorial: Multi-asset modelling</v>
      </c>
      <c r="D2" s="2"/>
      <c r="E2" s="42"/>
    </row>
    <row r="3" spans="1:20" s="10" customFormat="1" ht="12.75">
      <c r="C3" s="40" t="s">
        <v>48</v>
      </c>
      <c r="D3" s="41" t="s">
        <v>50</v>
      </c>
      <c r="E3" s="68">
        <f ca="1">OFFSET(Inputs!$E$8,$A$1,0)</f>
        <v>1</v>
      </c>
      <c r="G3" s="54"/>
      <c r="H3" s="46">
        <f>G3+1</f>
        <v>1</v>
      </c>
      <c r="I3" s="46">
        <f t="shared" ref="I3:S3" si="0">H3+1</f>
        <v>2</v>
      </c>
      <c r="J3" s="46">
        <f t="shared" si="0"/>
        <v>3</v>
      </c>
      <c r="K3" s="46">
        <f t="shared" si="0"/>
        <v>4</v>
      </c>
      <c r="L3" s="46">
        <f t="shared" si="0"/>
        <v>5</v>
      </c>
      <c r="M3" s="46">
        <f t="shared" si="0"/>
        <v>6</v>
      </c>
      <c r="N3" s="46">
        <f t="shared" si="0"/>
        <v>7</v>
      </c>
      <c r="O3" s="46">
        <f t="shared" si="0"/>
        <v>8</v>
      </c>
      <c r="P3" s="46">
        <f t="shared" si="0"/>
        <v>9</v>
      </c>
      <c r="Q3" s="46">
        <f t="shared" si="0"/>
        <v>10</v>
      </c>
      <c r="R3" s="46">
        <f t="shared" si="0"/>
        <v>11</v>
      </c>
      <c r="S3" s="46">
        <f t="shared" si="0"/>
        <v>12</v>
      </c>
      <c r="T3" s="46"/>
    </row>
    <row r="4" spans="1:20" s="13" customFormat="1" ht="12.75">
      <c r="A4" s="40"/>
      <c r="B4" s="40"/>
      <c r="C4" s="40"/>
      <c r="D4" s="40"/>
      <c r="E4" s="40"/>
      <c r="F4" s="40"/>
      <c r="G4" s="40"/>
    </row>
    <row r="5" spans="1:20" s="13" customFormat="1" ht="20.25">
      <c r="A5" s="40"/>
      <c r="B5" s="40"/>
      <c r="C5" s="44" t="s">
        <v>14</v>
      </c>
      <c r="D5" s="44"/>
      <c r="E5" s="44"/>
      <c r="F5" s="44"/>
      <c r="G5" s="44"/>
      <c r="H5" s="43"/>
      <c r="I5" s="43"/>
      <c r="J5" s="43"/>
      <c r="K5" s="43"/>
      <c r="L5" s="43"/>
      <c r="M5" s="43"/>
      <c r="N5" s="43"/>
      <c r="O5" s="43"/>
      <c r="P5" s="43"/>
      <c r="Q5" s="43"/>
      <c r="R5" s="43"/>
      <c r="S5" s="43"/>
    </row>
    <row r="6" spans="1:20" s="13" customFormat="1" ht="18.75" collapsed="1">
      <c r="A6" s="40"/>
      <c r="B6" s="40"/>
      <c r="C6" s="39" t="s">
        <v>36</v>
      </c>
      <c r="D6" s="40"/>
      <c r="E6" s="40"/>
      <c r="F6" s="40"/>
      <c r="G6" s="40"/>
    </row>
    <row r="7" spans="1:20" s="13" customFormat="1" ht="12.75" hidden="1" outlineLevel="1">
      <c r="A7" s="40"/>
      <c r="B7" s="40"/>
      <c r="C7" s="40" t="s">
        <v>37</v>
      </c>
      <c r="D7" s="41" t="s">
        <v>51</v>
      </c>
      <c r="E7" s="64">
        <f ca="1">OFFSET(Inputs!$F$8,$A$1,0)</f>
        <v>4</v>
      </c>
      <c r="F7" s="40"/>
      <c r="G7" s="40"/>
      <c r="H7" s="45">
        <f ca="1">IF(H$3&lt;=$E7,1,0)*$E3</f>
        <v>1</v>
      </c>
      <c r="I7" s="45">
        <f t="shared" ref="I7:S7" ca="1" si="1">IF(I$3&lt;=$E7,1,0)*$E3</f>
        <v>1</v>
      </c>
      <c r="J7" s="45">
        <f t="shared" ca="1" si="1"/>
        <v>1</v>
      </c>
      <c r="K7" s="45">
        <f t="shared" ca="1" si="1"/>
        <v>1</v>
      </c>
      <c r="L7" s="45">
        <f t="shared" ca="1" si="1"/>
        <v>0</v>
      </c>
      <c r="M7" s="45">
        <f t="shared" ca="1" si="1"/>
        <v>0</v>
      </c>
      <c r="N7" s="45">
        <f t="shared" ca="1" si="1"/>
        <v>0</v>
      </c>
      <c r="O7" s="45">
        <f t="shared" ca="1" si="1"/>
        <v>0</v>
      </c>
      <c r="P7" s="45">
        <f t="shared" ca="1" si="1"/>
        <v>0</v>
      </c>
      <c r="Q7" s="45">
        <f t="shared" ca="1" si="1"/>
        <v>0</v>
      </c>
      <c r="R7" s="45">
        <f t="shared" ca="1" si="1"/>
        <v>0</v>
      </c>
      <c r="S7" s="45">
        <f t="shared" ca="1" si="1"/>
        <v>0</v>
      </c>
    </row>
    <row r="8" spans="1:20" s="13" customFormat="1" ht="12.75" hidden="1" outlineLevel="1">
      <c r="A8" s="40"/>
      <c r="B8" s="40"/>
      <c r="C8" s="40"/>
      <c r="D8" s="40"/>
      <c r="E8" s="40"/>
      <c r="F8" s="40"/>
      <c r="G8" s="40"/>
    </row>
    <row r="9" spans="1:20" s="13" customFormat="1" ht="18.75" collapsed="1">
      <c r="A9" s="40"/>
      <c r="B9" s="40"/>
      <c r="C9" s="39" t="s">
        <v>17</v>
      </c>
      <c r="D9" s="40"/>
      <c r="E9" s="40"/>
      <c r="F9" s="40"/>
      <c r="G9" s="40"/>
    </row>
    <row r="10" spans="1:20" s="13" customFormat="1" hidden="1" outlineLevel="1">
      <c r="A10" s="40"/>
      <c r="B10" s="40"/>
      <c r="C10" s="42" t="s">
        <v>18</v>
      </c>
      <c r="D10" s="40"/>
      <c r="E10" s="40"/>
      <c r="F10" s="40"/>
      <c r="G10" s="40"/>
    </row>
    <row r="11" spans="1:20" s="13" customFormat="1" ht="12.75" hidden="1" outlineLevel="1">
      <c r="A11" s="40"/>
      <c r="B11" s="40"/>
      <c r="C11" s="40" t="s">
        <v>19</v>
      </c>
      <c r="D11" s="41" t="s">
        <v>22</v>
      </c>
      <c r="E11" s="40"/>
      <c r="F11" s="40"/>
      <c r="G11" s="40"/>
      <c r="H11" s="60">
        <f ca="1" xml:space="preserve"> OFFSET(Inputs!E$17,$A$1,0)*H$7</f>
        <v>51</v>
      </c>
      <c r="I11" s="60">
        <f ca="1" xml:space="preserve"> OFFSET(Inputs!F$17,$A$1,0)*I$7</f>
        <v>51.764999999999993</v>
      </c>
      <c r="J11" s="60">
        <f ca="1" xml:space="preserve"> OFFSET(Inputs!G$17,$A$1,0)*J$7</f>
        <v>52.541474999999991</v>
      </c>
      <c r="K11" s="60">
        <f ca="1" xml:space="preserve"> OFFSET(Inputs!H$17,$A$1,0)*K$7</f>
        <v>53.329597124999985</v>
      </c>
      <c r="L11" s="60">
        <f ca="1" xml:space="preserve"> OFFSET(Inputs!I$17,$A$1,0)*L$7</f>
        <v>0</v>
      </c>
      <c r="M11" s="60">
        <f ca="1" xml:space="preserve"> OFFSET(Inputs!J$17,$A$1,0)*M$7</f>
        <v>0</v>
      </c>
      <c r="N11" s="60">
        <f ca="1" xml:space="preserve"> OFFSET(Inputs!K$17,$A$1,0)*N$7</f>
        <v>0</v>
      </c>
      <c r="O11" s="60">
        <f ca="1" xml:space="preserve"> OFFSET(Inputs!L$17,$A$1,0)*O$7</f>
        <v>0</v>
      </c>
      <c r="P11" s="60">
        <f ca="1" xml:space="preserve"> OFFSET(Inputs!M$17,$A$1,0)*P$7</f>
        <v>0</v>
      </c>
      <c r="Q11" s="60">
        <f ca="1" xml:space="preserve"> OFFSET(Inputs!N$17,$A$1,0)*Q$7</f>
        <v>0</v>
      </c>
      <c r="R11" s="60">
        <f ca="1" xml:space="preserve"> OFFSET(Inputs!O$17,$A$1,0)*R$7</f>
        <v>0</v>
      </c>
      <c r="S11" s="60">
        <f ca="1" xml:space="preserve"> OFFSET(Inputs!P$17,$A$1,0)*S$7</f>
        <v>0</v>
      </c>
    </row>
    <row r="12" spans="1:20" s="13" customFormat="1" ht="12.75" hidden="1" outlineLevel="1">
      <c r="A12" s="40"/>
      <c r="B12" s="40"/>
      <c r="C12" s="40" t="s">
        <v>23</v>
      </c>
      <c r="D12" s="66" t="s">
        <v>24</v>
      </c>
      <c r="E12" s="40"/>
      <c r="F12" s="40"/>
      <c r="G12" s="49">
        <f t="shared" ref="G12:G13" ca="1" si="2">SUM(H12:S12)</f>
        <v>198</v>
      </c>
      <c r="H12" s="60">
        <f ca="1" xml:space="preserve"> OFFSET(Inputs!E$24,$A$1,0)*H$7</f>
        <v>51</v>
      </c>
      <c r="I12" s="60">
        <f ca="1" xml:space="preserve"> OFFSET(Inputs!F$24,$A$1,0)*I$7</f>
        <v>50</v>
      </c>
      <c r="J12" s="60">
        <f ca="1" xml:space="preserve"> OFFSET(Inputs!G$24,$A$1,0)*J$7</f>
        <v>49</v>
      </c>
      <c r="K12" s="60">
        <f ca="1" xml:space="preserve"> OFFSET(Inputs!H$24,$A$1,0)*K$7</f>
        <v>48</v>
      </c>
      <c r="L12" s="60">
        <f ca="1" xml:space="preserve"> OFFSET(Inputs!I$24,$A$1,0)*L$7</f>
        <v>0</v>
      </c>
      <c r="M12" s="60">
        <f ca="1" xml:space="preserve"> OFFSET(Inputs!J$24,$A$1,0)*M$7</f>
        <v>0</v>
      </c>
      <c r="N12" s="60">
        <f ca="1" xml:space="preserve"> OFFSET(Inputs!K$24,$A$1,0)*N$7</f>
        <v>0</v>
      </c>
      <c r="O12" s="60">
        <f ca="1" xml:space="preserve"> OFFSET(Inputs!L$24,$A$1,0)*O$7</f>
        <v>0</v>
      </c>
      <c r="P12" s="60">
        <f ca="1" xml:space="preserve"> OFFSET(Inputs!M$24,$A$1,0)*P$7</f>
        <v>0</v>
      </c>
      <c r="Q12" s="60">
        <f ca="1" xml:space="preserve"> OFFSET(Inputs!N$24,$A$1,0)*Q$7</f>
        <v>0</v>
      </c>
      <c r="R12" s="60">
        <f ca="1" xml:space="preserve"> OFFSET(Inputs!O$24,$A$1,0)*R$7</f>
        <v>0</v>
      </c>
      <c r="S12" s="60">
        <f ca="1" xml:space="preserve"> OFFSET(Inputs!P$24,$A$1,0)*S$7</f>
        <v>0</v>
      </c>
    </row>
    <row r="13" spans="1:20" s="13" customFormat="1" ht="12.75" hidden="1" outlineLevel="1">
      <c r="A13" s="40"/>
      <c r="B13" s="40"/>
      <c r="C13" s="40" t="s">
        <v>18</v>
      </c>
      <c r="D13" s="66" t="s">
        <v>5</v>
      </c>
      <c r="E13" s="40"/>
      <c r="F13" s="40"/>
      <c r="G13" s="49">
        <f t="shared" ca="1" si="2"/>
        <v>10323.602937</v>
      </c>
      <c r="H13" s="51">
        <f ca="1">H11*H12</f>
        <v>2601</v>
      </c>
      <c r="I13" s="51">
        <f t="shared" ref="I13:S13" ca="1" si="3">I11*I12</f>
        <v>2588.2499999999995</v>
      </c>
      <c r="J13" s="51">
        <f t="shared" ca="1" si="3"/>
        <v>2574.5322749999996</v>
      </c>
      <c r="K13" s="51">
        <f t="shared" ca="1" si="3"/>
        <v>2559.8206619999992</v>
      </c>
      <c r="L13" s="51">
        <f t="shared" ca="1" si="3"/>
        <v>0</v>
      </c>
      <c r="M13" s="51">
        <f t="shared" ca="1" si="3"/>
        <v>0</v>
      </c>
      <c r="N13" s="51">
        <f t="shared" ca="1" si="3"/>
        <v>0</v>
      </c>
      <c r="O13" s="51">
        <f t="shared" ca="1" si="3"/>
        <v>0</v>
      </c>
      <c r="P13" s="51">
        <f t="shared" ca="1" si="3"/>
        <v>0</v>
      </c>
      <c r="Q13" s="51">
        <f t="shared" ca="1" si="3"/>
        <v>0</v>
      </c>
      <c r="R13" s="51">
        <f t="shared" ca="1" si="3"/>
        <v>0</v>
      </c>
      <c r="S13" s="51">
        <f t="shared" ca="1" si="3"/>
        <v>0</v>
      </c>
    </row>
    <row r="14" spans="1:20" s="13" customFormat="1" ht="12.75" hidden="1" outlineLevel="1">
      <c r="A14" s="40"/>
      <c r="B14" s="40"/>
      <c r="C14" s="40"/>
      <c r="D14" s="40"/>
      <c r="E14" s="40"/>
      <c r="F14" s="40"/>
      <c r="G14" s="40"/>
    </row>
    <row r="15" spans="1:20" s="13" customFormat="1" hidden="1" outlineLevel="1">
      <c r="A15" s="40"/>
      <c r="B15" s="40"/>
      <c r="C15" s="42" t="s">
        <v>26</v>
      </c>
      <c r="D15" s="40"/>
      <c r="E15" s="40"/>
      <c r="F15" s="40"/>
      <c r="G15" s="40"/>
    </row>
    <row r="16" spans="1:20" s="13" customFormat="1" ht="12.75" hidden="1" outlineLevel="1">
      <c r="A16" s="40"/>
      <c r="B16" s="40"/>
      <c r="C16" s="40" t="s">
        <v>27</v>
      </c>
      <c r="D16" s="66" t="s">
        <v>22</v>
      </c>
      <c r="E16" s="40"/>
      <c r="F16" s="40"/>
      <c r="G16" s="40"/>
      <c r="H16" s="60">
        <f ca="1" xml:space="preserve"> OFFSET(Inputs!E$32,$A$1,0)*H$7</f>
        <v>26</v>
      </c>
      <c r="I16" s="60">
        <f ca="1" xml:space="preserve"> OFFSET(Inputs!F$32,$A$1,0)*I$7</f>
        <v>26.389999999999997</v>
      </c>
      <c r="J16" s="60">
        <f ca="1" xml:space="preserve"> OFFSET(Inputs!G$32,$A$1,0)*J$7</f>
        <v>26.785849999999993</v>
      </c>
      <c r="K16" s="60">
        <f ca="1" xml:space="preserve"> OFFSET(Inputs!H$32,$A$1,0)*K$7</f>
        <v>27.18763774999999</v>
      </c>
      <c r="L16" s="60">
        <f ca="1" xml:space="preserve"> OFFSET(Inputs!I$32,$A$1,0)*L$7</f>
        <v>0</v>
      </c>
      <c r="M16" s="60">
        <f ca="1" xml:space="preserve"> OFFSET(Inputs!J$32,$A$1,0)*M$7</f>
        <v>0</v>
      </c>
      <c r="N16" s="60">
        <f ca="1" xml:space="preserve"> OFFSET(Inputs!K$32,$A$1,0)*N$7</f>
        <v>0</v>
      </c>
      <c r="O16" s="60">
        <f ca="1" xml:space="preserve"> OFFSET(Inputs!L$32,$A$1,0)*O$7</f>
        <v>0</v>
      </c>
      <c r="P16" s="60">
        <f ca="1" xml:space="preserve"> OFFSET(Inputs!M$32,$A$1,0)*P$7</f>
        <v>0</v>
      </c>
      <c r="Q16" s="60">
        <f ca="1" xml:space="preserve"> OFFSET(Inputs!N$32,$A$1,0)*Q$7</f>
        <v>0</v>
      </c>
      <c r="R16" s="60">
        <f ca="1" xml:space="preserve"> OFFSET(Inputs!O$32,$A$1,0)*R$7</f>
        <v>0</v>
      </c>
      <c r="S16" s="60">
        <f ca="1" xml:space="preserve"> OFFSET(Inputs!P$32,$A$1,0)*S$7</f>
        <v>0</v>
      </c>
    </row>
    <row r="17" spans="1:19" s="13" customFormat="1" ht="12.75" hidden="1" outlineLevel="1">
      <c r="A17" s="40"/>
      <c r="B17" s="40"/>
      <c r="C17" s="40" t="s">
        <v>27</v>
      </c>
      <c r="D17" s="66" t="s">
        <v>5</v>
      </c>
      <c r="E17" s="40"/>
      <c r="F17" s="40"/>
      <c r="G17" s="49">
        <f t="shared" ref="G17" ca="1" si="4">SUM(H17:S17)</f>
        <v>5263.0132619999986</v>
      </c>
      <c r="H17" s="45">
        <f ca="1">H12*H16</f>
        <v>1326</v>
      </c>
      <c r="I17" s="45">
        <f t="shared" ref="I17:S17" ca="1" si="5">I12*I16</f>
        <v>1319.4999999999998</v>
      </c>
      <c r="J17" s="45">
        <f t="shared" ca="1" si="5"/>
        <v>1312.5066499999996</v>
      </c>
      <c r="K17" s="45">
        <f t="shared" ca="1" si="5"/>
        <v>1305.0066119999994</v>
      </c>
      <c r="L17" s="45">
        <f t="shared" ca="1" si="5"/>
        <v>0</v>
      </c>
      <c r="M17" s="45">
        <f t="shared" ca="1" si="5"/>
        <v>0</v>
      </c>
      <c r="N17" s="45">
        <f t="shared" ca="1" si="5"/>
        <v>0</v>
      </c>
      <c r="O17" s="45">
        <f t="shared" ca="1" si="5"/>
        <v>0</v>
      </c>
      <c r="P17" s="45">
        <f t="shared" ca="1" si="5"/>
        <v>0</v>
      </c>
      <c r="Q17" s="45">
        <f t="shared" ca="1" si="5"/>
        <v>0</v>
      </c>
      <c r="R17" s="45">
        <f t="shared" ca="1" si="5"/>
        <v>0</v>
      </c>
      <c r="S17" s="45">
        <f t="shared" ca="1" si="5"/>
        <v>0</v>
      </c>
    </row>
    <row r="18" spans="1:19" s="13" customFormat="1" ht="12.75" hidden="1" outlineLevel="1">
      <c r="A18" s="40"/>
      <c r="B18" s="40"/>
      <c r="C18" s="40"/>
      <c r="D18" s="40"/>
      <c r="E18" s="40"/>
      <c r="F18" s="40"/>
      <c r="G18" s="40"/>
    </row>
    <row r="19" spans="1:19" s="13" customFormat="1" ht="12.75" hidden="1" outlineLevel="1">
      <c r="A19" s="40"/>
      <c r="B19" s="40"/>
      <c r="C19" s="40" t="s">
        <v>39</v>
      </c>
      <c r="D19" s="66" t="s">
        <v>5</v>
      </c>
      <c r="E19" s="40"/>
      <c r="F19" s="40"/>
      <c r="G19" s="49">
        <f t="shared" ref="G19" ca="1" si="6">SUM(H19:S19)</f>
        <v>2045.4516874999995</v>
      </c>
      <c r="H19" s="45">
        <f ca="1" xml:space="preserve"> OFFSET(Inputs!E39,$A$1,0)*H$7</f>
        <v>500</v>
      </c>
      <c r="I19" s="45">
        <f ca="1" xml:space="preserve"> OFFSET(Inputs!F39,$A$1,0)*I$7</f>
        <v>507.49999999999994</v>
      </c>
      <c r="J19" s="45">
        <f ca="1" xml:space="preserve"> OFFSET(Inputs!G39,$A$1,0)*J$7</f>
        <v>515.11249999999984</v>
      </c>
      <c r="K19" s="45">
        <f ca="1" xml:space="preserve"> OFFSET(Inputs!H39,$A$1,0)*K$7</f>
        <v>522.83918749999975</v>
      </c>
      <c r="L19" s="45">
        <f ca="1" xml:space="preserve"> OFFSET(Inputs!I39,$A$1,0)*L$7</f>
        <v>0</v>
      </c>
      <c r="M19" s="45">
        <f ca="1" xml:space="preserve"> OFFSET(Inputs!J39,$A$1,0)*M$7</f>
        <v>0</v>
      </c>
      <c r="N19" s="45">
        <f ca="1" xml:space="preserve"> OFFSET(Inputs!K39,$A$1,0)*N$7</f>
        <v>0</v>
      </c>
      <c r="O19" s="45">
        <f ca="1" xml:space="preserve"> OFFSET(Inputs!L39,$A$1,0)*O$7</f>
        <v>0</v>
      </c>
      <c r="P19" s="45">
        <f ca="1" xml:space="preserve"> OFFSET(Inputs!M39,$A$1,0)*P$7</f>
        <v>0</v>
      </c>
      <c r="Q19" s="45">
        <f ca="1" xml:space="preserve"> OFFSET(Inputs!N39,$A$1,0)*Q$7</f>
        <v>0</v>
      </c>
      <c r="R19" s="45">
        <f ca="1" xml:space="preserve"> OFFSET(Inputs!O39,$A$1,0)*R$7</f>
        <v>0</v>
      </c>
      <c r="S19" s="45">
        <f ca="1" xml:space="preserve"> OFFSET(Inputs!P39,$A$1,0)*S$7</f>
        <v>0</v>
      </c>
    </row>
    <row r="20" spans="1:19" s="13" customFormat="1" ht="12.75" hidden="1" outlineLevel="1">
      <c r="A20" s="40"/>
      <c r="B20" s="40"/>
      <c r="C20" s="40"/>
      <c r="D20" s="40"/>
      <c r="E20" s="40"/>
      <c r="F20" s="40"/>
      <c r="G20" s="40"/>
    </row>
    <row r="21" spans="1:19" s="13" customFormat="1" hidden="1" outlineLevel="1">
      <c r="A21" s="40"/>
      <c r="B21" s="40"/>
      <c r="C21" s="42" t="s">
        <v>41</v>
      </c>
      <c r="D21" s="40"/>
      <c r="E21" s="40"/>
      <c r="F21" s="40"/>
      <c r="G21" s="40"/>
    </row>
    <row r="22" spans="1:19" s="13" customFormat="1" ht="12.75" hidden="1" outlineLevel="1">
      <c r="A22" s="40"/>
      <c r="B22" s="40"/>
      <c r="C22" s="40" t="s">
        <v>18</v>
      </c>
      <c r="D22" s="66" t="s">
        <v>5</v>
      </c>
      <c r="E22" s="40"/>
      <c r="F22" s="40"/>
      <c r="G22" s="49">
        <f t="shared" ref="G22:G25" ca="1" si="7">SUM(H22:S22)</f>
        <v>10323.602937</v>
      </c>
      <c r="H22" s="53">
        <f ca="1">H13</f>
        <v>2601</v>
      </c>
      <c r="I22" s="53">
        <f t="shared" ref="I22:S22" ca="1" si="8">I13</f>
        <v>2588.2499999999995</v>
      </c>
      <c r="J22" s="53">
        <f t="shared" ca="1" si="8"/>
        <v>2574.5322749999996</v>
      </c>
      <c r="K22" s="53">
        <f t="shared" ca="1" si="8"/>
        <v>2559.8206619999992</v>
      </c>
      <c r="L22" s="53">
        <f t="shared" ca="1" si="8"/>
        <v>0</v>
      </c>
      <c r="M22" s="53">
        <f t="shared" ca="1" si="8"/>
        <v>0</v>
      </c>
      <c r="N22" s="53">
        <f t="shared" ca="1" si="8"/>
        <v>0</v>
      </c>
      <c r="O22" s="53">
        <f t="shared" ca="1" si="8"/>
        <v>0</v>
      </c>
      <c r="P22" s="53">
        <f t="shared" ca="1" si="8"/>
        <v>0</v>
      </c>
      <c r="Q22" s="53">
        <f t="shared" ca="1" si="8"/>
        <v>0</v>
      </c>
      <c r="R22" s="53">
        <f t="shared" ca="1" si="8"/>
        <v>0</v>
      </c>
      <c r="S22" s="53">
        <f t="shared" ca="1" si="8"/>
        <v>0</v>
      </c>
    </row>
    <row r="23" spans="1:19" s="13" customFormat="1" ht="12.75" hidden="1" outlineLevel="1">
      <c r="A23" s="40"/>
      <c r="B23" s="40"/>
      <c r="C23" s="40" t="s">
        <v>27</v>
      </c>
      <c r="D23" s="66" t="s">
        <v>5</v>
      </c>
      <c r="E23" s="40"/>
      <c r="F23" s="40"/>
      <c r="G23" s="49">
        <f t="shared" ca="1" si="7"/>
        <v>-5263.0132619999986</v>
      </c>
      <c r="H23" s="53">
        <f ca="1">-H17</f>
        <v>-1326</v>
      </c>
      <c r="I23" s="53">
        <f t="shared" ref="I23:S23" ca="1" si="9">-I17</f>
        <v>-1319.4999999999998</v>
      </c>
      <c r="J23" s="53">
        <f t="shared" ca="1" si="9"/>
        <v>-1312.5066499999996</v>
      </c>
      <c r="K23" s="53">
        <f t="shared" ca="1" si="9"/>
        <v>-1305.0066119999994</v>
      </c>
      <c r="L23" s="53">
        <f t="shared" ca="1" si="9"/>
        <v>0</v>
      </c>
      <c r="M23" s="53">
        <f t="shared" ca="1" si="9"/>
        <v>0</v>
      </c>
      <c r="N23" s="53">
        <f t="shared" ca="1" si="9"/>
        <v>0</v>
      </c>
      <c r="O23" s="53">
        <f t="shared" ca="1" si="9"/>
        <v>0</v>
      </c>
      <c r="P23" s="53">
        <f t="shared" ca="1" si="9"/>
        <v>0</v>
      </c>
      <c r="Q23" s="53">
        <f t="shared" ca="1" si="9"/>
        <v>0</v>
      </c>
      <c r="R23" s="53">
        <f t="shared" ca="1" si="9"/>
        <v>0</v>
      </c>
      <c r="S23" s="53">
        <f t="shared" ca="1" si="9"/>
        <v>0</v>
      </c>
    </row>
    <row r="24" spans="1:19" s="13" customFormat="1" ht="12.75" hidden="1" outlineLevel="1">
      <c r="A24" s="40"/>
      <c r="B24" s="40"/>
      <c r="C24" s="40" t="s">
        <v>39</v>
      </c>
      <c r="D24" s="66" t="s">
        <v>5</v>
      </c>
      <c r="E24" s="40"/>
      <c r="F24" s="40"/>
      <c r="G24" s="49">
        <f t="shared" ca="1" si="7"/>
        <v>-2045.4516874999995</v>
      </c>
      <c r="H24" s="53">
        <f ca="1">-H19</f>
        <v>-500</v>
      </c>
      <c r="I24" s="53">
        <f t="shared" ref="I24:S24" ca="1" si="10">-I19</f>
        <v>-507.49999999999994</v>
      </c>
      <c r="J24" s="53">
        <f t="shared" ca="1" si="10"/>
        <v>-515.11249999999984</v>
      </c>
      <c r="K24" s="53">
        <f t="shared" ca="1" si="10"/>
        <v>-522.83918749999975</v>
      </c>
      <c r="L24" s="53">
        <f t="shared" ca="1" si="10"/>
        <v>0</v>
      </c>
      <c r="M24" s="53">
        <f t="shared" ca="1" si="10"/>
        <v>0</v>
      </c>
      <c r="N24" s="53">
        <f t="shared" ca="1" si="10"/>
        <v>0</v>
      </c>
      <c r="O24" s="53">
        <f t="shared" ca="1" si="10"/>
        <v>0</v>
      </c>
      <c r="P24" s="53">
        <f t="shared" ca="1" si="10"/>
        <v>0</v>
      </c>
      <c r="Q24" s="53">
        <f t="shared" ca="1" si="10"/>
        <v>0</v>
      </c>
      <c r="R24" s="53">
        <f t="shared" ca="1" si="10"/>
        <v>0</v>
      </c>
      <c r="S24" s="53">
        <f t="shared" ca="1" si="10"/>
        <v>0</v>
      </c>
    </row>
    <row r="25" spans="1:19" s="13" customFormat="1" ht="12.75" hidden="1" outlineLevel="1">
      <c r="A25" s="40"/>
      <c r="B25" s="40"/>
      <c r="C25" s="40" t="s">
        <v>42</v>
      </c>
      <c r="D25" s="66" t="s">
        <v>5</v>
      </c>
      <c r="E25" s="40"/>
      <c r="F25" s="40"/>
      <c r="G25" s="49">
        <f t="shared" ca="1" si="7"/>
        <v>3015.1379875000002</v>
      </c>
      <c r="H25" s="51">
        <f ca="1">SUM(H22:H24)</f>
        <v>775</v>
      </c>
      <c r="I25" s="51">
        <f t="shared" ref="I25:S25" ca="1" si="11">SUM(I22:I24)</f>
        <v>761.24999999999977</v>
      </c>
      <c r="J25" s="51">
        <f t="shared" ca="1" si="11"/>
        <v>746.91312500000015</v>
      </c>
      <c r="K25" s="51">
        <f t="shared" ca="1" si="11"/>
        <v>731.97486249999997</v>
      </c>
      <c r="L25" s="51">
        <f t="shared" ca="1" si="11"/>
        <v>0</v>
      </c>
      <c r="M25" s="51">
        <f t="shared" ca="1" si="11"/>
        <v>0</v>
      </c>
      <c r="N25" s="51">
        <f t="shared" ca="1" si="11"/>
        <v>0</v>
      </c>
      <c r="O25" s="51">
        <f t="shared" ca="1" si="11"/>
        <v>0</v>
      </c>
      <c r="P25" s="51">
        <f t="shared" ca="1" si="11"/>
        <v>0</v>
      </c>
      <c r="Q25" s="51">
        <f t="shared" ca="1" si="11"/>
        <v>0</v>
      </c>
      <c r="R25" s="51">
        <f t="shared" ca="1" si="11"/>
        <v>0</v>
      </c>
      <c r="S25" s="51">
        <f t="shared" ca="1" si="11"/>
        <v>0</v>
      </c>
    </row>
    <row r="26" spans="1:19" s="13" customFormat="1" ht="12.75" hidden="1" outlineLevel="1">
      <c r="A26" s="40"/>
      <c r="B26" s="40"/>
      <c r="C26" s="40"/>
      <c r="D26" s="40"/>
      <c r="E26" s="40"/>
      <c r="F26" s="40"/>
      <c r="G26" s="40"/>
    </row>
  </sheetData>
  <sheetProtection formatColumns="0" formatRows="0"/>
  <conditionalFormatting sqref="D2:E2">
    <cfRule type="expression" dxfId="1" priority="2">
      <formula>IF(#REF!=0,0,1)</formula>
    </cfRule>
  </conditionalFormatting>
  <conditionalFormatting sqref="C2">
    <cfRule type="expression" dxfId="0" priority="1">
      <formula>IF(#REF!=0,0,1)</formula>
    </cfRule>
  </conditionalFormatting>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Title</vt:lpstr>
      <vt:lpstr>Inputs</vt:lpstr>
      <vt:lpstr>Consol</vt:lpstr>
      <vt:lpstr>1</vt:lpstr>
      <vt:lpstr>2</vt:lpstr>
      <vt:lpstr>3</vt:lpstr>
      <vt:lpstr>4</vt:lpstr>
      <vt:lpstr>5</vt:lpstr>
      <vt:lpstr>Model_Name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Theodore West</dc:creator>
  <cp:lastModifiedBy>Theodore West</cp:lastModifiedBy>
  <cp:lastPrinted>2015-08-12T08:20:01Z</cp:lastPrinted>
  <dcterms:created xsi:type="dcterms:W3CDTF">2014-05-08T07:21:13Z</dcterms:created>
  <dcterms:modified xsi:type="dcterms:W3CDTF">2017-03-09T23:04:48Z</dcterms:modified>
</cp:coreProperties>
</file>